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<sst xmlns="http://schemas.openxmlformats.org/spreadsheetml/2006/main" count="6316" uniqueCount="2914">
  <si>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</si>
  <si>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</si>
  <si>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</si>
  <si>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</si>
  <si>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</si>
  <si>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</si>
  <si>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</si>
  <si>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</si>
  <si>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</si>
  <si>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</si>
  <si>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</si>
  <si>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</si>
  <si>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</si>
  <si>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</si>
  <si>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</si>
  <si>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</si>
  <si>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</si>
  <si>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</si>
  <si>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</si>
  <si>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</si>
  <si>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</si>
  <si>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</si>
  <si>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</si>
  <si>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</si>
  <si>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</si>
  <si>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</si>
  <si>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</si>
  <si>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</si>
  <si>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</si>
  <si>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</si>
  <si>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</si>
  <si>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</si>
  <si>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</si>
  <si>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</si>
  <si>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</si>
  <si>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</si>
  <si>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</si>
  <si>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</si>
  <si>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</si>
  <si>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</si>
  <si>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</si>
  <si>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</si>
  <si>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</si>
  <si>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</si>
  <si>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</si>
  <si>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</si>
  <si>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</si>
  <si>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</si>
  <si>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</si>
  <si>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</si>
  <si>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</si>
  <si>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</si>
  <si>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</si>
  <si>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</si>
  <si>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</si>
  <si>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</si>
  <si>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</si>
  <si>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</si>
  <si>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</si>
  <si>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</si>
  <si>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</si>
  <si>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</si>
  <si>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</si>
  <si>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</si>
  <si>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</si>
  <si>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</si>
  <si>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</si>
  <si>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</si>
  <si>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</si>
  <si>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</si>
  <si>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</si>
  <si>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</si>
  <si>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</si>
  <si>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</si>
  <si>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</si>
  <si>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</si>
  <si>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</si>
  <si>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</si>
  <si>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</si>
  <si>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</si>
  <si>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</si>
  <si>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</si>
  <si>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</si>
  <si>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</si>
  <si>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</si>
  <si>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</si>
  <si>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</si>
  <si>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</si>
  <si>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</si>
  <si>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</si>
  <si>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</si>
  <si>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</si>
  <si>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</si>
  <si>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</si>
  <si>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</si>
  <si>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</si>
  <si>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</si>
  <si>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</si>
  <si>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</si>
  <si>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</si>
  <si>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</si>
  <si>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</si>
  <si>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</si>
  <si>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</si>
  <si>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</si>
  <si>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</si>
  <si>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</si>
  <si>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</si>
  <si>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</si>
  <si>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</si>
  <si>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</si>
  <si>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</si>
  <si>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</si>
  <si>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</si>
  <si>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</si>
  <si>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</si>
  <si>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</si>
  <si>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</si>
  <si>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</si>
  <si>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</si>
  <si>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</si>
  <si>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</si>
  <si>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</si>
  <si>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</si>
  <si>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</si>
  <si>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</si>
  <si>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</si>
  <si>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</si>
  <si>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</si>
  <si>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</si>
  <si>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</si>
  <si>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</si>
  <si>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</si>
  <si>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</si>
  <si>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</si>
  <si>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</si>
  <si>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</si>
  <si>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</si>
  <si>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</si>
  <si>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</si>
  <si>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</si>
  <si>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</si>
  <si>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</si>
  <si>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</si>
  <si>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</si>
  <si>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</si>
  <si>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</si>
  <si>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</si>
  <si>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</si>
  <si>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</si>
  <si>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</si>
  <si>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</si>
  <si>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</si>
  <si>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</si>
  <si>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</si>
  <si>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</si>
  <si>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</si>
  <si>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</si>
  <si>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</si>
  <si>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</si>
  <si>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</si>
  <si>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</si>
  <si>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</si>
  <si>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</si>
  <si>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</si>
  <si>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</si>
  <si>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</si>
  <si>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</si>
  <si>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</si>
  <si>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</si>
  <si>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</si>
  <si>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</si>
  <si>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</si>
  <si>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</si>
  <si>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</si>
  <si>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</si>
  <si>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</si>
  <si>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</si>
  <si>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</si>
  <si>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</si>
  <si>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</si>
  <si>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</si>
  <si>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</si>
  <si>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</si>
  <si>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</si>
  <si>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</si>
  <si>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</si>
  <si>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</si>
  <si>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</si>
  <si>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</si>
  <si>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</si>
  <si>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</si>
  <si>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</si>
  <si>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</si>
  <si>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</si>
  <si>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</si>
  <si>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</si>
  <si>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</si>
  <si>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</si>
  <si>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</si>
  <si>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</si>
  <si>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</si>
  <si>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</si>
  <si>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</si>
  <si>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</si>
  <si>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</si>
  <si>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</si>
  <si>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</si>
  <si>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</si>
  <si>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</si>
  <si>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</si>
  <si>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</si>
  <si>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</si>
  <si>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</si>
  <si>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</si>
  <si>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</si>
  <si>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</si>
  <si>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</si>
  <si>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</si>
  <si>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</si>
  <si>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</si>
  <si>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</si>
  <si>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</si>
  <si>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</si>
  <si>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</si>
  <si>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</si>
  <si>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</si>
  <si>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</si>
  <si>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</si>
  <si>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</si>
  <si>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</si>
  <si>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</si>
  <si>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</si>
  <si>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</si>
  <si>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</si>
  <si>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</si>
  <si>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</si>
  <si>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</si>
  <si>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</si>
  <si>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</si>
  <si>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</si>
  <si>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</si>
  <si>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</si>
  <si>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</si>
  <si>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</si>
  <si>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</si>
  <si>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</si>
  <si>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</si>
  <si>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</si>
  <si>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</si>
  <si>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</si>
  <si>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</si>
  <si>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</si>
  <si>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</si>
  <si>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</si>
  <si>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</si>
  <si>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</si>
  <si>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</si>
  <si>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</si>
  <si>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</si>
  <si>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</si>
  <si>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</si>
  <si>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</si>
  <si>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</si>
  <si>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</si>
  <si>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</si>
  <si>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</si>
  <si>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</si>
  <si>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</si>
  <si>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</si>
  <si>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</si>
  <si>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</si>
  <si>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</si>
  <si>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</si>
  <si>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</si>
  <si>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</si>
  <si>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</si>
  <si>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</si>
  <si>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</si>
  <si>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</si>
  <si>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</si>
  <si>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</si>
  <si>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</si>
  <si>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</si>
  <si>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</si>
  <si>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</si>
  <si>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</si>
  <si>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</si>
  <si>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</si>
  <si>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</si>
  <si>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</si>
  <si>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</si>
  <si>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</si>
  <si>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</si>
  <si>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</si>
  <si>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</si>
  <si>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</si>
  <si>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</si>
  <si>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</si>
  <si>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</si>
  <si>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</si>
  <si>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</si>
  <si>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</si>
  <si>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</si>
  <si>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</si>
  <si>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</si>
  <si>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</si>
  <si>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</si>
  <si>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</si>
  <si>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</si>
  <si>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</si>
  <si>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</si>
  <si>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</si>
  <si>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</si>
  <si>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</si>
  <si>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</si>
  <si>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</si>
  <si>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</si>
  <si>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</si>
  <si>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</si>
  <si>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</si>
  <si>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</si>
  <si>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</si>
  <si>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</si>
  <si>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</si>
  <si>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</si>
  <si>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</si>
  <si>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</si>
  <si>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</si>
  <si>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</si>
  <si>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</si>
  <si>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</si>
  <si>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</si>
  <si>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</si>
  <si>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</si>
  <si>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</si>
  <si>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</si>
  <si>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</si>
  <si>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</si>
  <si>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</si>
  <si>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</si>
  <si>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</si>
  <si>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</si>
  <si>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</si>
  <si>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</si>
  <si>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</si>
  <si>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</si>
  <si>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</si>
  <si>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</si>
  <si>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</si>
  <si>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</si>
  <si>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</si>
  <si>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</si>
  <si>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</si>
  <si>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</si>
  <si>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</si>
  <si>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</si>
  <si>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</si>
  <si>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</si>
  <si>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</si>
  <si>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</si>
  <si>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</si>
  <si>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</si>
  <si>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</si>
  <si>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</si>
  <si>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</si>
  <si>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</si>
  <si>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</si>
  <si>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</si>
  <si>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</si>
  <si>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</si>
  <si>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</si>
  <si>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</si>
  <si>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</si>
  <si>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</si>
  <si>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</si>
  <si>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</si>
  <si>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</si>
  <si>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</si>
  <si>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</si>
  <si>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</si>
  <si>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</si>
  <si>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</si>
  <si>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</si>
  <si>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</si>
  <si>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</si>
  <si>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</si>
  <si>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</si>
  <si>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</si>
  <si>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</si>
  <si>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</si>
  <si>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</si>
  <si>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</si>
  <si>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</si>
  <si>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</si>
  <si>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</si>
  <si>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</si>
  <si>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</si>
  <si>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</si>
  <si>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</si>
  <si>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</si>
  <si>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</si>
  <si>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</si>
  <si>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</si>
  <si>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</si>
  <si>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</si>
  <si>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</si>
  <si>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</si>
  <si>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</si>
  <si>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</si>
  <si>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</si>
  <si>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</si>
  <si>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</si>
  <si>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</si>
  <si>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</si>
  <si>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</si>
  <si>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</si>
  <si>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</si>
  <si>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</si>
  <si>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</si>
  <si>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</si>
  <si>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</si>
  <si>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</si>
  <si>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</si>
  <si>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</si>
  <si>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</si>
  <si>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</si>
  <si>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</si>
  <si>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</si>
  <si>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</si>
  <si>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</si>
  <si>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</si>
  <si>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</si>
  <si>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</si>
  <si>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</si>
  <si>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</si>
  <si>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</si>
  <si>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</si>
  <si>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</si>
  <si>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</si>
  <si>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</si>
  <si>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</si>
  <si>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</si>
  <si>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</si>
  <si>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</si>
  <si>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</si>
  <si>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</si>
  <si>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</si>
  <si>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</si>
  <si>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</si>
  <si>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</si>
  <si>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</si>
  <si>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</si>
  <si>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</si>
  <si>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</si>
  <si>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</si>
  <si>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</si>
  <si>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</si>
  <si>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</si>
  <si>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</si>
  <si>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</si>
  <si>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</si>
  <si>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</si>
  <si>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</si>
  <si>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</si>
  <si>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</si>
  <si>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</si>
  <si>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</si>
  <si>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</si>
  <si>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</si>
  <si>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</si>
  <si>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</si>
  <si>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</si>
  <si>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</si>
  <si>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</si>
  <si>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</si>
  <si>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</si>
  <si>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</si>
  <si>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</si>
  <si>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</si>
  <si>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</si>
  <si>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</si>
  <si>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</si>
  <si>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</si>
  <si>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</si>
  <si>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</si>
  <si>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</si>
  <si>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</si>
  <si>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</si>
  <si>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</si>
  <si>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</si>
  <si>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</si>
  <si>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</si>
  <si>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</si>
  <si>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</si>
  <si>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</si>
  <si>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</si>
  <si>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</si>
  <si>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</si>
  <si>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</si>
  <si>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</si>
  <si>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</si>
  <si>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</si>
  <si>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</si>
  <si>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</si>
  <si>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</si>
  <si>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</si>
  <si>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</si>
  <si>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</si>
  <si>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</si>
  <si>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</si>
  <si>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</si>
  <si>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</si>
  <si>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</si>
  <si>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</si>
  <si>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</si>
  <si>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</si>
  <si>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</si>
  <si>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</si>
  <si>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</si>
  <si>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</si>
  <si>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</si>
  <si>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</si>
  <si>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</si>
  <si>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</si>
  <si>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</si>
  <si>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</si>
  <si>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</si>
  <si>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</si>
  <si>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</si>
  <si>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</si>
  <si>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</si>
  <si>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</si>
  <si>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</si>
  <si>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</si>
  <si>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</si>
  <si>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</si>
  <si>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</si>
  <si>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</si>
  <si>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</si>
  <si>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</si>
  <si>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</si>
  <si>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</si>
  <si>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</si>
  <si>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</si>
  <si>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</si>
  <si>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</si>
  <si>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</si>
  <si>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</si>
  <si>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</si>
  <si>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</si>
  <si>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</si>
  <si>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</si>
  <si>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</si>
  <si>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</si>
  <si>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</si>
  <si>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</si>
  <si>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</si>
  <si>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</si>
  <si>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</si>
  <si>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</si>
  <si>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</si>
  <si>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</si>
  <si>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</si>
  <si>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</si>
  <si>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</si>
  <si>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</si>
  <si>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</si>
  <si>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</si>
  <si>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</si>
  <si>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</si>
  <si>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</si>
  <si>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</si>
  <si>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</si>
  <si>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</si>
  <si>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</si>
  <si>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</si>
  <si>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</si>
  <si>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</si>
  <si>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</si>
  <si>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</si>
  <si>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</si>
  <si>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</si>
  <si>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</si>
  <si>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</si>
  <si>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</si>
  <si>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</si>
  <si>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</si>
  <si>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</si>
  <si>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</si>
  <si>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</si>
  <si>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</si>
  <si>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</si>
  <si>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</si>
  <si>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</si>
  <si>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</si>
  <si>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</si>
  <si>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</si>
  <si>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</si>
  <si>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</si>
  <si>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</si>
  <si>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</si>
  <si>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</si>
  <si>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</si>
  <si>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</si>
  <si>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</si>
  <si>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</si>
  <si>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</si>
  <si>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</si>
  <si>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</si>
  <si>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</si>
  <si>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</si>
  <si>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</si>
  <si>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</si>
  <si>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</si>
  <si>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</si>
  <si>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</si>
  <si>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</si>
  <si>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</si>
  <si>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</si>
  <si>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</si>
  <si>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</si>
  <si>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</si>
  <si>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</si>
  <si>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</si>
  <si>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</si>
  <si>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</si>
  <si>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</si>
  <si>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</si>
  <si>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</si>
  <si>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</si>
  <si>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</si>
  <si>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</si>
  <si>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</si>
  <si>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</si>
  <si>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</si>
  <si>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</si>
  <si>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</si>
  <si>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</si>
  <si>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</si>
  <si>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</si>
  <si>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</si>
  <si>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</si>
  <si>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</si>
  <si>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</si>
  <si>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</si>
  <si>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</si>
  <si>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</si>
  <si>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</si>
  <si>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</si>
  <si>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</si>
  <si>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</si>
  <si>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</si>
  <si>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</si>
  <si>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</si>
  <si>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</si>
  <si>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</si>
  <si>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</si>
  <si>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</si>
  <si>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</si>
  <si>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</si>
  <si>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</si>
  <si>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</si>
  <si>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</si>
  <si>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</si>
  <si>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</si>
  <si>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</si>
  <si>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</si>
  <si>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</si>
  <si>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</si>
  <si>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</si>
  <si>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</si>
  <si>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</si>
  <si>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</si>
  <si>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</si>
  <si>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</si>
  <si>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</si>
  <si>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</si>
  <si>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</si>
  <si>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</si>
  <si>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</si>
  <si>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</si>
  <si>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</si>
  <si>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</si>
  <si>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</si>
  <si>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</si>
  <si>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</si>
  <si>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</si>
  <si>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</si>
  <si>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</si>
  <si>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</si>
  <si>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</si>
  <si>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</si>
  <si>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</si>
  <si>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</si>
  <si>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</si>
  <si>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</si>
  <si>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</si>
  <si>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</si>
  <si>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</si>
  <si>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</si>
  <si>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</si>
  <si>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</si>
  <si>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</si>
  <si>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</si>
  <si>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</si>
  <si>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</si>
  <si>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</si>
  <si>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</si>
  <si>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</si>
  <si>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</si>
  <si>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</si>
  <si>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</si>
  <si>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</si>
  <si>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</si>
  <si>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</si>
  <si>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</si>
  <si>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</si>
  <si>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</si>
  <si>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</si>
  <si>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</si>
  <si>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</si>
  <si>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</si>
  <si>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</si>
  <si>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</si>
  <si>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</si>
  <si>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</si>
  <si>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</si>
  <si>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</si>
  <si>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</si>
  <si>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</si>
  <si>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</si>
  <si>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</si>
  <si>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</si>
  <si>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</si>
  <si>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</si>
  <si>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</si>
  <si>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</si>
  <si>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</si>
  <si>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</si>
  <si>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</si>
  <si>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</si>
  <si>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</si>
  <si>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</si>
  <si>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</si>
  <si>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</si>
  <si>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</si>
  <si>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</si>
  <si>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</si>
  <si>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</si>
  <si>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</si>
  <si>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</si>
  <si>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</si>
  <si>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</si>
  <si>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</si>
  <si>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</si>
  <si>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</si>
  <si>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</si>
  <si>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</si>
  <si>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</si>
  <si>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</si>
  <si>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</si>
  <si>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</si>
  <si>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</si>
  <si>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</si>
  <si>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</si>
  <si>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</si>
  <si>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</si>
  <si>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</si>
  <si>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</si>
  <si>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</si>
  <si>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</si>
  <si>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</si>
  <si>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</si>
  <si>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</si>
  <si>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</si>
  <si>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</si>
  <si>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</si>
  <si>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</si>
  <si>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</si>
  <si>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</si>
  <si>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</si>
  <si>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</si>
  <si>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</si>
  <si>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</si>
  <si>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</si>
  <si>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</si>
  <si>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</si>
  <si>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</si>
  <si>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</si>
  <si>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</si>
  <si>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</si>
  <si>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</si>
  <si>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</si>
  <si>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</si>
  <si>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</si>
  <si>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</si>
  <si>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</si>
  <si>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</si>
  <si>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</si>
  <si>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</si>
  <si>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</si>
  <si>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</si>
  <si>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</si>
  <si>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</si>
  <si>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</si>
  <si>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</si>
  <si>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</si>
  <si>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</si>
  <si>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</si>
  <si>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</si>
  <si>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</si>
  <si>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</si>
  <si>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</si>
  <si>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</si>
  <si>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</si>
  <si>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</si>
  <si>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</si>
  <si>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</si>
  <si>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</si>
  <si>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</si>
  <si>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</si>
  <si>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</si>
  <si>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</si>
  <si>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</si>
  <si>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</si>
  <si>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</si>
  <si>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</si>
  <si>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</si>
  <si>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</si>
  <si>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</si>
  <si>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</si>
  <si>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</si>
  <si>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</si>
  <si>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</si>
  <si>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</si>
  <si>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</si>
  <si>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</si>
  <si>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</si>
  <si>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</si>
  <si>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</si>
  <si>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</si>
  <si>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</si>
  <si>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</si>
  <si>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</si>
  <si>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</si>
  <si>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</si>
  <si>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</si>
  <si>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</si>
  <si>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</si>
  <si>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</si>
  <si>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</si>
  <si>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</si>
  <si>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</si>
  <si>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</si>
  <si>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</si>
  <si>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</si>
  <si>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</si>
  <si>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</si>
  <si>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</si>
  <si>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</si>
  <si>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</si>
  <si>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</si>
  <si>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</si>
  <si>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</si>
  <si>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</si>
  <si>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</si>
  <si>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</si>
  <si>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</si>
  <si>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</si>
  <si>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</si>
  <si>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</si>
  <si>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</si>
  <si>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</si>
  <si>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</si>
  <si>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</si>
  <si>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</si>
  <si>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</si>
  <si>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</si>
  <si>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</si>
  <si>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</si>
  <si>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</si>
  <si>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</si>
  <si>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</si>
  <si>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</si>
  <si>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</si>
  <si>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</si>
  <si>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</si>
  <si>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</si>
  <si>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</si>
  <si>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</si>
  <si>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</si>
  <si>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</si>
  <si>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</si>
  <si>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</si>
  <si>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</si>
  <si>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</si>
  <si>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</si>
  <si>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</si>
  <si>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</si>
  <si>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</si>
  <si>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</si>
  <si>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</si>
  <si>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</si>
  <si>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</si>
  <si>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</si>
  <si>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</si>
  <si>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</si>
  <si>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</si>
  <si>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</si>
  <si>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</si>
  <si>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</si>
  <si>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</si>
  <si>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</si>
  <si>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</si>
  <si>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</si>
  <si>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</si>
  <si>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</si>
  <si>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</si>
  <si>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</si>
  <si>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</si>
  <si>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</si>
  <si>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</si>
  <si>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</si>
  <si>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</si>
  <si>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</si>
  <si>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</si>
  <si>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</si>
  <si>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</si>
  <si>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</si>
  <si>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</si>
  <si>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</si>
  <si>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</si>
  <si>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</si>
  <si>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</si>
  <si>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</si>
  <si>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</si>
  <si>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</si>
  <si>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</si>
  <si>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</si>
  <si>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</si>
  <si>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</si>
  <si>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</si>
  <si>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</si>
  <si>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</si>
  <si>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</si>
  <si>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</si>
  <si>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</si>
  <si>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</si>
  <si>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</si>
  <si>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</si>
  <si>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</si>
  <si>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</si>
  <si>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</si>
  <si>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</si>
  <si>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</si>
  <si>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</si>
  <si>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</si>
  <si>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</si>
  <si>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</si>
  <si>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</si>
  <si>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</si>
  <si>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</si>
  <si>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</si>
  <si>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</si>
  <si>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</si>
  <si>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</si>
  <si>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</si>
  <si>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</si>
  <si>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</si>
  <si>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</si>
  <si>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</si>
  <si>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</si>
  <si>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</si>
  <si>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</si>
  <si>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</si>
  <si>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</si>
  <si>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</si>
  <si>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</si>
  <si>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</si>
  <si>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</si>
  <si>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</si>
  <si>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</si>
  <si>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</si>
  <si>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</si>
  <si>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</si>
  <si>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</si>
  <si>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</si>
  <si>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</si>
  <si>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</si>
  <si>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</si>
  <si>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</si>
  <si>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</si>
  <si>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</si>
  <si>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</si>
  <si>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</si>
  <si>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</si>
  <si>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</si>
  <si>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</si>
  <si>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</si>
  <si>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</si>
  <si>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</si>
  <si>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</si>
  <si>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</si>
  <si>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</si>
  <si>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</si>
  <si>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</si>
  <si>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</si>
  <si>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</si>
  <si>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</si>
  <si>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</si>
  <si>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</si>
  <si>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</si>
  <si>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</si>
  <si>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</si>
  <si>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</si>
  <si>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</si>
  <si>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</si>
  <si>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</si>
  <si>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</si>
  <si>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</si>
  <si>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</si>
  <si>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</si>
  <si>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</si>
  <si>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</si>
  <si>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</si>
  <si>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</si>
  <si>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</si>
  <si>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</si>
  <si>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</si>
  <si>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</si>
  <si>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</si>
  <si>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</si>
  <si>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</si>
  <si>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</si>
  <si>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</si>
  <si>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</si>
  <si>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</si>
  <si>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</si>
  <si>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</si>
  <si>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</si>
  <si>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</si>
  <si>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</si>
  <si>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</si>
  <si>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</si>
  <si>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</si>
  <si>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</si>
  <si>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</si>
  <si>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</si>
  <si>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</si>
  <si>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</si>
  <si>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</si>
  <si>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</si>
  <si>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</si>
  <si>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</si>
  <si>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</si>
  <si>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</si>
  <si>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</si>
  <si>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</si>
  <si>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</si>
  <si>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</si>
  <si>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</si>
  <si>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</si>
  <si>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</si>
  <si>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</si>
  <si>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</si>
  <si>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</si>
  <si>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</si>
  <si>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</si>
  <si>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</si>
  <si>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</si>
  <si>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</si>
  <si>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</si>
  <si>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</si>
  <si>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</si>
  <si>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</si>
  <si>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</si>
  <si>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</si>
  <si>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</si>
  <si>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</si>
  <si>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</si>
  <si>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</si>
  <si>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</si>
  <si>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</si>
  <si>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</si>
  <si>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</si>
  <si>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</si>
  <si>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</si>
  <si>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</si>
  <si>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</si>
  <si>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</si>
  <si>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</si>
  <si>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</si>
  <si>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</si>
  <si>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</si>
  <si>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</si>
  <si>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</si>
  <si>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</si>
  <si>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</si>
  <si>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</si>
  <si>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</si>
  <si>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</si>
  <si>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</si>
  <si>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</si>
  <si>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</si>
  <si>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</si>
  <si>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</si>
  <si>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</si>
  <si>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</si>
  <si>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</si>
  <si>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</si>
  <si>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</si>
  <si>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</si>
  <si>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</si>
  <si>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</si>
  <si>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</si>
  <si>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</si>
  <si>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</si>
  <si>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</si>
  <si>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</si>
  <si>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</si>
  <si>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</si>
  <si>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</si>
  <si>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</si>
  <si>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</si>
  <si>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</si>
  <si>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</si>
  <si>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</si>
  <si>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</si>
  <si>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</si>
  <si>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</si>
  <si>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</si>
  <si>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</si>
  <si>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</si>
  <si>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</si>
  <si>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</si>
  <si>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</si>
  <si>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</si>
  <si>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</si>
  <si>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</si>
  <si>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</si>
  <si>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</si>
  <si>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</si>
  <si>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</si>
  <si>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</si>
  <si>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</si>
  <si>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</si>
  <si>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</si>
  <si>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</si>
  <si>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</si>
  <si>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</si>
  <si>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</si>
  <si>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</si>
  <si>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</si>
  <si>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</si>
  <si>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</si>
  <si>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</si>
  <si>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</si>
  <si>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</si>
  <si>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</si>
  <si>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</si>
  <si>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</si>
  <si>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</si>
  <si>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</si>
  <si>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</si>
  <si>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</si>
  <si>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</si>
  <si>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</si>
  <si>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</si>
  <si>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</si>
  <si>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</si>
  <si>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</si>
  <si>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</si>
  <si>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</si>
  <si>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</si>
  <si>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</si>
  <si>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</si>
  <si>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</si>
  <si>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</si>
  <si>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</si>
  <si>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</si>
  <si>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</si>
  <si>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</si>
  <si>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</si>
  <si>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</si>
  <si>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</si>
  <si>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</si>
  <si>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</si>
  <si>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</si>
  <si>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</si>
  <si>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</si>
  <si>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</si>
  <si>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</si>
  <si>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</si>
  <si>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</si>
  <si>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</si>
  <si>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</si>
  <si>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</si>
  <si>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</si>
  <si>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</si>
  <si>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</si>
  <si>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</si>
  <si>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</si>
  <si>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</si>
  <si>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</si>
  <si>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</si>
  <si>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</si>
  <si>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</si>
  <si>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</si>
  <si>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</si>
  <si>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</si>
  <si>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</si>
  <si>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</si>
  <si>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</si>
  <si>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</si>
  <si>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</si>
  <si>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</si>
  <si>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</si>
  <si>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</si>
  <si>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</si>
  <si>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</si>
  <si>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</si>
  <si>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</si>
  <si>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</si>
  <si>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</si>
  <si>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</si>
  <si>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</si>
  <si>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</si>
  <si>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</si>
  <si>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</si>
  <si>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</si>
  <si>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</si>
  <si>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</si>
  <si>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</si>
  <si>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</si>
  <si>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</si>
  <si>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</si>
  <si>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</si>
  <si>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</si>
  <si>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</si>
  <si>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</si>
  <si>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</si>
  <si>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</si>
  <si>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</si>
  <si>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</si>
  <si>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</si>
  <si>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</si>
  <si>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</si>
  <si>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</si>
  <si>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</si>
  <si>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</si>
  <si>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</si>
  <si>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</si>
  <si>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</si>
  <si>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</si>
  <si>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</si>
  <si>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</si>
  <si>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</si>
  <si>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</si>
  <si>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</si>
  <si>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</si>
  <si>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</si>
  <si>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</si>
  <si>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</si>
  <si>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</si>
  <si>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</si>
  <si>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</si>
  <si>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</si>
  <si>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</si>
  <si>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</si>
  <si>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</si>
  <si>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</si>
  <si>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</si>
  <si>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</si>
  <si>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</si>
  <si>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</si>
  <si>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</si>
  <si>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</si>
  <si>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</si>
  <si>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</si>
  <si>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</si>
  <si>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</si>
  <si>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</si>
  <si>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</si>
  <si>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</si>
  <si>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</si>
  <si>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</si>
  <si>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</si>
  <si>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</si>
  <si>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</si>
  <si>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</si>
  <si>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</si>
  <si>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</si>
  <si>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</si>
  <si>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</si>
  <si>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</si>
  <si>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</si>
  <si>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</si>
  <si>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</si>
  <si>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</si>
  <si>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</si>
  <si>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</si>
  <si>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</si>
  <si>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</si>
  <si>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</si>
  <si>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</si>
  <si>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</si>
  <si>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</si>
  <si>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</si>
  <si>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</si>
  <si>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</si>
  <si>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</si>
  <si>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</si>
  <si>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</si>
  <si>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</si>
  <si>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</si>
  <si>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</si>
  <si>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</si>
  <si>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</si>
  <si>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</si>
  <si>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</si>
  <si>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</si>
  <si>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</si>
  <si>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</si>
  <si>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</si>
  <si>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</si>
  <si>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</si>
  <si>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</si>
  <si>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</si>
  <si>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</si>
  <si>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</si>
  <si>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</si>
  <si>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</si>
  <si>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</si>
  <si>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</si>
  <si>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</si>
  <si>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</si>
  <si>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</si>
  <si>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</si>
  <si>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</si>
  <si>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</si>
  <si>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</si>
  <si>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</si>
  <si>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</si>
  <si>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</si>
  <si>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</si>
  <si>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</si>
  <si>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</si>
  <si>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</si>
  <si>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</si>
  <si>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</si>
  <si>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</si>
  <si>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</si>
  <si>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</si>
  <si>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</si>
  <si>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</si>
  <si>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</si>
  <si>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</si>
  <si>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</si>
  <si>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</si>
  <si>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</si>
  <si>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</si>
  <si>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</si>
  <si>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</si>
  <si>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</si>
  <si>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</si>
  <si>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</si>
  <si>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</si>
  <si>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</si>
  <si>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</si>
  <si>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</si>
  <si>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</si>
  <si>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</si>
  <si>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</si>
  <si>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</si>
  <si>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</si>
  <si>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</si>
  <si>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</si>
  <si>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</si>
  <si>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</si>
  <si>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</si>
  <si>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</si>
  <si>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</si>
  <si>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</si>
  <si>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</si>
  <si>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</si>
  <si>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</si>
  <si>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</si>
  <si>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</si>
  <si>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</si>
  <si>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</si>
  <si>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</si>
  <si>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</si>
  <si>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</si>
  <si>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</si>
  <si>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</si>
  <si>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</si>
  <si>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</si>
  <si>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</si>
  <si>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</si>
  <si>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</si>
  <si>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</si>
  <si>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</si>
  <si>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</si>
  <si>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</si>
  <si>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</si>
  <si>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</si>
  <si>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</si>
  <si>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</si>
  <si>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</si>
  <si>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</si>
  <si>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</si>
  <si>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</si>
  <si>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</si>
  <si>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</si>
  <si>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</si>
  <si>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</si>
  <si>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</si>
  <si>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</si>
  <si>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</si>
  <si>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</si>
  <si>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</si>
  <si>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</si>
  <si>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</si>
  <si>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</si>
  <si>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</si>
  <si>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</si>
  <si>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</si>
  <si>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</si>
  <si>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</si>
  <si>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</si>
  <si>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</si>
  <si>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</si>
  <si>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</si>
  <si>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</si>
  <si>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</si>
  <si>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</si>
  <si>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</si>
  <si>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</si>
  <si>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</si>
  <si>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</si>
  <si>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</si>
  <si>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</si>
  <si>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</si>
  <si>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</si>
  <si>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</si>
  <si>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</si>
  <si>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</si>
  <si>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</si>
  <si>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</si>
  <si>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</si>
  <si>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</si>
  <si>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</si>
  <si>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</si>
  <si>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</si>
  <si>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</si>
  <si>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</si>
  <si>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</si>
  <si>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</si>
  <si>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</si>
  <si>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</si>
  <si>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</si>
  <si>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</si>
  <si>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</si>
  <si>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</si>
  <si>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</si>
  <si>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</si>
  <si>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</si>
  <si>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</si>
  <si>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</si>
  <si>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</si>
  <si>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</si>
  <si>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</si>
  <si>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</si>
  <si>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</si>
  <si>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</si>
  <si>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</si>
  <si>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</si>
  <si>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</si>
  <si>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</si>
  <si>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</si>
  <si>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</si>
  <si>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</si>
  <si>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</si>
  <si>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</si>
  <si>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</si>
  <si>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</si>
  <si>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</si>
  <si>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</si>
  <si>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</si>
  <si>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</si>
  <si>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</si>
  <si>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</si>
  <si>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</si>
  <si>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</si>
  <si>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</si>
  <si>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</si>
  <si>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</si>
  <si>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</si>
  <si>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</si>
  <si>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</si>
  <si>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</si>
  <si>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</si>
  <si>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</si>
  <si>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</si>
  <si>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</si>
  <si>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</si>
  <si>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</si>
  <si>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</si>
  <si>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</si>
  <si>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</si>
  <si>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</si>
  <si>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</si>
  <si>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</si>
  <si>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</si>
  <si>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</si>
  <si>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</si>
  <si>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</si>
  <si>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</si>
  <si>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</si>
  <si>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</si>
  <si>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</si>
  <si>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</si>
  <si>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</si>
  <si>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</si>
  <si>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</si>
  <si>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</si>
  <si>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</si>
  <si>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</si>
  <si>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</si>
  <si>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</si>
  <si>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</si>
  <si>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</si>
  <si>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</si>
  <si>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</si>
  <si>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</si>
  <si>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</si>
  <si>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</si>
  <si>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</si>
  <si>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</si>
  <si>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</si>
  <si>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</si>
  <si>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</si>
  <si>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</si>
  <si>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</si>
  <si>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</si>
  <si>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</si>
  <si>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</si>
  <si>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</si>
  <si>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</si>
  <si>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</si>
  <si>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</si>
  <si>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</si>
  <si>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</si>
  <si>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</si>
  <si>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</si>
  <si>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</si>
  <si>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</si>
  <si>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</si>
  <si>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</si>
  <si>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</si>
  <si>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</si>
  <si>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</si>
  <si>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</si>
  <si>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</si>
  <si>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</si>
  <si>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</si>
  <si>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</si>
  <si>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</si>
  <si>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</si>
  <si>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</si>
  <si>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</si>
  <si>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</si>
  <si>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</si>
  <si>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</si>
  <si>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</si>
  <si>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</si>
  <si>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</si>
  <si>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</si>
  <si>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</si>
  <si>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</si>
  <si>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</si>
  <si>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</si>
  <si>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</si>
  <si>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</si>
  <si>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</si>
  <si>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</si>
  <si>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</si>
  <si>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</si>
  <si>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</si>
  <si>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</si>
  <si>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</si>
  <si>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</si>
  <si>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</si>
  <si>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</si>
  <si>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</si>
  <si>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</si>
  <si>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</si>
  <si>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</si>
  <si>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</si>
  <si>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</si>
  <si>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</si>
  <si>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</si>
  <si>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</si>
  <si>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</si>
  <si>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</si>
  <si>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</si>
  <si>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</si>
  <si>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</si>
  <si>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</si>
  <si>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</si>
  <si>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</si>
  <si>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</si>
  <si>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</si>
  <si>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</si>
  <si>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</si>
  <si>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</si>
  <si>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</si>
  <si>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</si>
  <si>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</si>
  <si>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</si>
  <si>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</si>
  <si>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</si>
  <si>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</si>
  <si>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</si>
  <si>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</si>
  <si>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</si>
  <si>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</si>
  <si>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</si>
  <si>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</si>
  <si>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</si>
  <si>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</si>
  <si>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</si>
  <si>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</si>
  <si>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</si>
  <si>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</si>
  <si>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</si>
  <si>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</si>
  <si>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</si>
  <si>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</si>
  <si>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</si>
  <si>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</si>
  <si>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</si>
  <si>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</si>
  <si>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</si>
  <si>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</si>
  <si>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</si>
  <si>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</si>
  <si>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</si>
  <si>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</si>
  <si>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</si>
  <si>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</si>
  <si>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</si>
  <si>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</si>
  <si>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</si>
  <si>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</si>
  <si>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</si>
  <si>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</si>
  <si>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</si>
  <si>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</si>
  <si>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</si>
  <si>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</si>
  <si>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</si>
  <si>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</si>
  <si>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</si>
  <si>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</si>
  <si>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</si>
  <si>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</si>
  <si>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</si>
  <si>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</si>
  <si>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</si>
  <si>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</si>
  <si>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</si>
  <si>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</si>
  <si>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</si>
  <si>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</si>
  <si>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</si>
  <si>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</si>
  <si>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</si>
  <si>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</si>
  <si>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</si>
  <si>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</si>
  <si>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</si>
  <si>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</si>
  <si>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</si>
  <si>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</si>
  <si>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</si>
  <si>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</si>
  <si>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</si>
  <si>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</si>
  <si>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</si>
  <si>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</si>
  <si>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</si>
  <si>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</si>
  <si>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</si>
  <si>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</si>
  <si>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</si>
  <si>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</si>
  <si>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</si>
  <si>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</si>
  <si>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</si>
  <si>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</si>
  <si>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</si>
  <si>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</si>
  <si>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</si>
  <si>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</si>
  <si>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</si>
  <si>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</si>
  <si>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</si>
  <si>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</si>
  <si>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</si>
  <si>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</si>
  <si>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</si>
  <si>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</si>
  <si>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</si>
  <si>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</si>
  <si>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</si>
  <si>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</si>
  <si>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</si>
  <si>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</si>
  <si>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</si>
  <si>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</si>
  <si>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</si>
  <si>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</si>
  <si>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</si>
  <si>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</si>
  <si>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</si>
  <si>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</si>
  <si>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</si>
  <si>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</si>
  <si>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</si>
  <si>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</si>
  <si>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</si>
  <si>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</si>
  <si>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</si>
  <si>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</si>
  <si>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</si>
  <si>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</si>
  <si>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</si>
  <si>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</si>
  <si>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</si>
  <si>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</si>
  <si>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</si>
  <si>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</si>
  <si>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</si>
  <si>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</si>
  <si>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</si>
  <si>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</si>
  <si>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</si>
  <si>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</si>
  <si>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</si>
  <si>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</si>
  <si>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</si>
  <si>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</si>
  <si>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</si>
  <si>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</si>
  <si>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</si>
  <si>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</si>
  <si>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</si>
  <si>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</si>
  <si>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</si>
  <si>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</si>
  <si>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</si>
  <si>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</si>
  <si>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</si>
  <si>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</si>
  <si>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</si>
  <si>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</si>
  <si>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</si>
  <si>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</si>
  <si>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</si>
  <si>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</si>
  <si>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</si>
  <si>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</si>
  <si>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</si>
  <si>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</si>
  <si>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</si>
  <si>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</si>
  <si>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</si>
  <si>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</si>
  <si>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</si>
  <si>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</si>
  <si>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</si>
  <si>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</si>
  <si>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</si>
  <si>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</si>
  <si>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</si>
  <si>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</si>
  <si>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</si>
  <si>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</si>
  <si>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</si>
  <si>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</si>
  <si>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</si>
  <si>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</si>
  <si>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</si>
  <si>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</si>
  <si>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</si>
  <si>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</si>
  <si>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</si>
  <si>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</si>
  <si>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</si>
  <si>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</si>
  <si>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</si>
  <si>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</si>
  <si>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</si>
  <si>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</si>
  <si>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</si>
  <si>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</si>
  <si>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</si>
  <si>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</si>
  <si>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</si>
  <si>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</si>
  <si>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</si>
  <si>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</si>
  <si>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</si>
  <si>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</si>
  <si>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</si>
  <si>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</si>
  <si>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</si>
  <si>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</si>
  <si>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</si>
  <si>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</si>
  <si>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</si>
  <si>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</si>
  <si>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</si>
  <si>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</si>
  <si>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</si>
  <si>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</si>
  <si>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</si>
  <si>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</si>
  <si>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</si>
  <si>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</si>
  <si>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</si>
  <si>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</si>
  <si>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</si>
  <si>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</si>
  <si>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</si>
  <si>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</si>
  <si>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</si>
  <si>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</si>
  <si>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</si>
  <si>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</si>
  <si>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</si>
  <si>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</si>
  <si>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</si>
  <si>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</si>
  <si>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</si>
  <si>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</si>
  <si>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</si>
  <si>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</si>
  <si>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</si>
  <si>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</si>
  <si>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</si>
  <si>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</si>
  <si>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</si>
  <si>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</si>
  <si>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</si>
  <si>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</si>
  <si>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</si>
  <si>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</si>
  <si>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</si>
  <si>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</si>
  <si>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</si>
  <si>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</si>
  <si>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</si>
  <si>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</si>
  <si>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</si>
  <si>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</si>
  <si>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</si>
  <si>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</si>
  <si>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</si>
  <si>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</si>
  <si>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</si>
  <si>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</si>
  <si>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</si>
  <si>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</si>
  <si>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</si>
  <si>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</si>
  <si>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</si>
  <si>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</si>
  <si>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</si>
  <si>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</si>
  <si>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</si>
  <si>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</si>
  <si>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</si>
  <si>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</si>
  <si>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</si>
  <si>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</si>
  <si>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</si>
  <si>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</si>
  <si>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</si>
  <si>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</si>
  <si>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</si>
  <si>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</si>
  <si>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</si>
  <si>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</si>
  <si>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</si>
  <si>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</si>
  <si>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</si>
  <si>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</si>
  <si>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</si>
  <si>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</si>
  <si>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</si>
  <si>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</si>
  <si>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</si>
  <si>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</si>
  <si>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</si>
  <si>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</si>
  <si>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</si>
  <si>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</si>
  <si>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</si>
  <si>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</si>
  <si>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</si>
  <si>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</si>
  <si>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</si>
  <si>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</si>
  <si>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</si>
  <si>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</si>
  <si>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</si>
  <si>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</si>
  <si>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</si>
  <si>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</si>
  <si>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</si>
  <si>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</si>
  <si>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</si>
  <si>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</si>
  <si>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</si>
  <si>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</si>
  <si>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</si>
  <si>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</si>
  <si>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</si>
  <si>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</si>
  <si>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</si>
  <si>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</si>
  <si>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</si>
  <si>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</si>
  <si>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</si>
  <si>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</si>
  <si>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</si>
  <si>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</si>
  <si>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</si>
  <si>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</si>
  <si>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</si>
  <si>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</si>
  <si>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</si>
  <si>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</si>
  <si>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</si>
  <si>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</si>
  <si>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</si>
  <si>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</si>
  <si>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</si>
  <si>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</si>
  <si>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</si>
  <si>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</si>
  <si>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</si>
  <si>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</si>
  <si>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</si>
  <si>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</si>
  <si>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</si>
  <si>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</si>
  <si>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</si>
  <si>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</si>
  <si>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</si>
  <si>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</si>
  <si>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</si>
  <si>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</si>
  <si>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</si>
  <si>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</si>
  <si>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</si>
  <si>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</si>
  <si>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</si>
  <si>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</si>
  <si>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</si>
  <si>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</si>
  <si>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</si>
  <si>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</si>
  <si>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</si>
  <si>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</si>
  <si>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</si>
  <si>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</si>
  <si>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</si>
  <si>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</si>
  <si>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</si>
  <si>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</si>
  <si>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</si>
  <si>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</si>
  <si>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</si>
  <si>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</si>
  <si>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</si>
  <si>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</si>
  <si>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</si>
  <si>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</si>
  <si>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</si>
  <si>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</si>
  <si>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</si>
  <si>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</si>
  <si>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</si>
  <si>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</si>
  <si>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</si>
  <si>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</si>
  <si>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</si>
  <si>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</si>
  <si>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</si>
  <si>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</si>
  <si>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</si>
  <si>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</si>
  <si>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</si>
  <si>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</si>
  <si>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</si>
  <si>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</si>
  <si>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</si>
  <si>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</si>
  <si>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</si>
  <si>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</si>
  <si>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</si>
  <si>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</si>
  <si>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</si>
  <si>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</si>
  <si>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</si>
  <si>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</si>
  <si>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</si>
  <si>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</si>
  <si>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</si>
  <si>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</si>
  <si>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</si>
  <si>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</si>
  <si>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</si>
  <si>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</si>
  <si>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</si>
  <si>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</si>
  <si>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</si>
  <si>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</si>
  <si>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</si>
  <si>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</si>
  <si>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</si>
  <si>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</si>
  <si>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</si>
  <si>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</si>
  <si>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</si>
  <si>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</si>
  <si>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</si>
  <si>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</si>
  <si>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</si>
  <si>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</si>
  <si>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</si>
  <si>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</si>
  <si>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</si>
  <si>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</si>
  <si>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</si>
  <si>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</si>
  <si>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</si>
  <si>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</si>
  <si>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</si>
  <si>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</si>
  <si>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</si>
  <si>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</si>
  <si>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</si>
  <si>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</si>
  <si>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</si>
  <si>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</si>
  <si>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</si>
  <si>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</si>
  <si>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</si>
  <si>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</si>
  <si>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</si>
  <si>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</si>
  <si>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</si>
  <si>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</si>
  <si>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</si>
  <si>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</si>
  <si>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</si>
  <si>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</si>
  <si>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</si>
  <si>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</si>
  <si>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</si>
  <si>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</si>
  <si>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</si>
  <si>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</si>
  <si>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</si>
  <si>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</si>
  <si>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</si>
  <si>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</si>
  <si>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</si>
  <si>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</si>
  <si>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</si>
  <si>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</si>
  <si>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</si>
  <si>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</si>
  <si>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</si>
  <si>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</si>
  <si>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</si>
  <si>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</si>
  <si>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</si>
  <si>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</si>
  <si>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</si>
  <si>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</si>
  <si>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</si>
  <si>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</si>
  <si>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</si>
  <si>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</si>
  <si>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</si>
  <si>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</si>
  <si>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</si>
  <si>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</si>
  <si>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</si>
  <si>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</si>
  <si>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</si>
  <si>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</si>
  <si>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</si>
  <si>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</si>
  <si>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</si>
  <si>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</si>
  <si>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</si>
  <si>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</si>
  <si>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</si>
  <si>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</si>
  <si>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</si>
  <si>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</si>
  <si>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</si>
  <si>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</si>
  <si>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</si>
  <si>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</si>
  <si>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</si>
  <si>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</si>
  <si>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</si>
  <si>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</si>
  <si>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</si>
  <si>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</si>
  <si>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</si>
  <si>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</si>
  <si>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</si>
  <si>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</si>
  <si>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</si>
  <si>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</si>
  <si>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</si>
  <si>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</si>
  <si>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</si>
  <si>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</si>
  <si>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</si>
  <si>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</si>
  <si>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</si>
  <si>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</si>
  <si>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</si>
  <si>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</si>
  <si>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</si>
  <si>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</si>
  <si>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</si>
  <si>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</si>
  <si>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</si>
  <si>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</si>
  <si>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</si>
  <si>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</si>
  <si>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</si>
  <si>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</si>
  <si>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</si>
  <si>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</si>
  <si>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</si>
  <si>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</si>
  <si>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</si>
  <si>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</si>
  <si>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</si>
  <si>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</si>
  <si>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</si>
  <si>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</si>
  <si>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</si>
  <si>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</si>
  <si>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</si>
  <si>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</si>
  <si>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</si>
  <si>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</si>
  <si>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</si>
  <si>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</si>
  <si>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</si>
  <si>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</si>
  <si>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</si>
  <si>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</si>
  <si>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</si>
  <si>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</si>
  <si>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</si>
  <si>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</si>
  <si>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</si>
  <si>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</si>
  <si>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</si>
  <si>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</si>
  <si>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</si>
  <si>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</si>
  <si>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</si>
  <si>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</si>
  <si>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</si>
  <si>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</si>
  <si>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</si>
  <si>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</si>
  <si>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</si>
  <si>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</si>
  <si>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</si>
  <si>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</si>
  <si>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</si>
  <si>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</si>
  <si>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</si>
  <si>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</si>
  <si>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</si>
  <si>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</si>
  <si>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</si>
  <si>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</si>
  <si>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</si>
  <si>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</si>
  <si>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</si>
  <si>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</si>
  <si>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</si>
  <si>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</si>
  <si>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</si>
  <si>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</si>
  <si>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</si>
  <si>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</si>
  <si>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</si>
  <si>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</si>
  <si>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</si>
  <si>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</si>
  <si>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</si>
  <si>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</si>
  <si>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</si>
  <si>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</si>
  <si>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</si>
  <si>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</si>
  <si>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</si>
  <si>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</si>
  <si>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</si>
  <si>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</si>
  <si>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</si>
  <si>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</si>
  <si>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</si>
  <si>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</si>
  <si>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</si>
  <si>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</si>
  <si>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</si>
  <si>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</si>
  <si>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</si>
  <si>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</si>
  <si>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</si>
  <si>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</si>
  <si>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</si>
  <si>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</si>
  <si>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</si>
  <si>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</si>
  <si>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</si>
  <si>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</si>
  <si>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</si>
  <si>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</si>
  <si>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</si>
  <si>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</si>
  <si>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</si>
  <si>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</si>
  <si>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</si>
  <si>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</si>
  <si>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</si>
  <si>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</si>
  <si>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</si>
  <si>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</si>
  <si>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</si>
  <si>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</si>
  <si>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</si>
  <si>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</si>
  <si>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</si>
  <si>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</si>
  <si>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</si>
  <si>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</si>
  <si>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</si>
  <si>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</si>
  <si>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</si>
  <si>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</si>
  <si>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</si>
  <si>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</si>
  <si>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</si>
  <si>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</si>
  <si>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</si>
  <si>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</si>
  <si>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</si>
  <si>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</si>
  <si>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</si>
  <si>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</si>
  <si>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</si>
  <si>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</si>
  <si>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</si>
  <si>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</si>
  <si>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</si>
  <si>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</si>
  <si>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</si>
  <si>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</si>
  <si>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</si>
  <si>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</si>
  <si>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</si>
  <si>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</si>
  <si>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</si>
  <si>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</si>
  <si>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</si>
  <si>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</si>
  <si>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</si>
  <si>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</si>
  <si>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</si>
  <si>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</si>
  <si>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</si>
  <si>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</si>
  <si>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</si>
  <si>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</si>
  <si>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</si>
  <si>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</si>
  <si>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</si>
  <si>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</si>
  <si>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</si>
  <si>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</si>
  <si>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</si>
  <si>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</si>
  <si>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</si>
  <si>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</si>
  <si>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</si>
  <si>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</si>
  <si>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</si>
  <si>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</si>
  <si>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</si>
  <si>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</si>
  <si>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</si>
  <si>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</si>
  <si>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</si>
  <si>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</si>
  <si>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</si>
  <si>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</si>
  <si>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</si>
  <si>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</si>
  <si>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</si>
  <si>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</si>
  <si>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</si>
  <si>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</si>
  <si>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</si>
  <si>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</si>
  <si>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</si>
  <si>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</si>
  <si>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</si>
  <si>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</si>
  <si>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</si>
  <si>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</si>
  <si>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</si>
  <si>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</si>
  <si>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</si>
  <si>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</si>
  <si>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</si>
  <si>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</si>
  <si>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</si>
  <si>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</si>
  <si>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</si>
  <si>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</si>
  <si>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</si>
  <si>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</si>
  <si>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</si>
  <si>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</si>
  <si>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</si>
  <si>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</si>
  <si>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</si>
  <si>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</si>
  <si>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</si>
  <si>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</si>
  <si>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</si>
  <si>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</si>
  <si>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</si>
  <si>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</si>
  <si>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</si>
  <si>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</si>
  <si>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</si>
  <si>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</si>
  <si>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</si>
  <si>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</si>
  <si>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</si>
  <si>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</si>
  <si>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</si>
  <si>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</si>
  <si>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</si>
  <si>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</si>
  <si>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</si>
  <si>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</si>
  <si>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</si>
  <si>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</si>
  <si>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</si>
  <si>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</si>
  <si>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</si>
  <si>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</si>
  <si>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</si>
  <si>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</si>
  <si>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</si>
  <si>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</si>
  <si>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</si>
  <si>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</si>
  <si>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</si>
  <si>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</si>
  <si>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</si>
  <si>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</si>
  <si>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</si>
  <si>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</si>
  <si>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</si>
  <si>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</si>
  <si>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</si>
  <si>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</si>
  <si>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</si>
  <si>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</si>
  <si>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</si>
  <si>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</si>
  <si>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</si>
  <si>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</si>
  <si>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</si>
  <si>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</si>
  <si>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</si>
  <si>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</si>
  <si>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</si>
  <si>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</si>
  <si>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</si>
  <si>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</si>
  <si>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</si>
  <si>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</si>
  <si>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</si>
  <si>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</si>
  <si>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</si>
  <si>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</si>
  <si>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</si>
  <si>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</si>
  <si>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</si>
  <si>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</si>
  <si>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</si>
  <si>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</si>
  <si>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</si>
  <si>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</si>
  <si>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</si>
  <si>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</si>
  <si>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</si>
  <si>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</si>
  <si>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</si>
  <si>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</si>
  <si>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</si>
  <si>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</si>
  <si>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</si>
  <si>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</si>
  <si>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</si>
  <si>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</si>
  <si>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</si>
  <si>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</si>
  <si>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</si>
  <si>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</si>
  <si>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</si>
  <si>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</si>
  <si>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</si>
  <si>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</si>
  <si>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</si>
  <si>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</si>
  <si>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</si>
  <si>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</si>
  <si>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</si>
  <si>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</si>
  <si>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</si>
  <si>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</si>
  <si>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</si>
  <si>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</si>
  <si>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</si>
  <si>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</si>
  <si>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</si>
  <si>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</si>
  <si>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</si>
  <si>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</si>
  <si>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</si>
  <si>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</si>
  <si>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</si>
  <si>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</si>
  <si>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</si>
  <si>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</si>
  <si>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</si>
  <si>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</si>
  <si>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</si>
  <si>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</si>
  <si>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</si>
  <si>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</si>
  <si>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</si>
  <si>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</si>
  <si>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</si>
  <si>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</si>
  <si>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</si>
  <si>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</si>
  <si>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</si>
  <si>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</si>
  <si>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</si>
  <si>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</si>
  <si>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</si>
  <si>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</si>
  <si>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</si>
  <si>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</si>
  <si>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</si>
  <si>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</si>
  <si>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</si>
  <si>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</si>
  <si>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</si>
  <si>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</si>
  <si>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</si>
  <si>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</si>
  <si>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</si>
  <si>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</si>
  <si>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</si>
  <si>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</si>
  <si>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</si>
  <si>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</si>
  <si>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</si>
  <si>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</si>
  <si>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</si>
  <si>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</si>
  <si>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</si>
  <si>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</si>
  <si>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</si>
  <si>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</si>
  <si>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</si>
  <si>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</si>
  <si>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</si>
  <si>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</si>
  <si>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</si>
  <si>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</si>
  <si>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</si>
  <si>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</si>
  <si>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</si>
  <si>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</si>
  <si>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</si>
  <si>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</si>
  <si>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</si>
  <si>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</si>
  <si>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</si>
  <si>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</si>
  <si>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</si>
  <si>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</si>
  <si>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</si>
  <si>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</si>
  <si>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</si>
  <si>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</si>
  <si>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</si>
  <si>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</si>
  <si>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</si>
  <si>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</si>
  <si>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</si>
  <si>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</si>
  <si>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</si>
  <si>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</si>
  <si>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</si>
  <si>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</si>
  <si>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</si>
  <si>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</si>
  <si>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</si>
  <si>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</si>
  <si>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</si>
  <si>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</si>
  <si>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</si>
  <si>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</si>
  <si>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</si>
  <si>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</si>
  <si>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</si>
  <si>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</si>
  <si>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</si>
  <si>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</si>
  <si>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</si>
  <si>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</si>
  <si>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</si>
  <si>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</si>
  <si>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</si>
  <si>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</si>
  <si>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</si>
  <si>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</si>
  <si>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</si>
  <si>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</si>
  <si>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</si>
  <si>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</si>
  <si>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</si>
  <si>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</si>
  <si>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</si>
  <si>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</si>
  <si>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</si>
  <si>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</si>
  <si>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</si>
  <si>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</si>
  <si>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</si>
  <si>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</si>
  <si>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</si>
  <si>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</si>
  <si>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</si>
  <si>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</si>
  <si>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</si>
  <si>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</si>
  <si>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</si>
  <si>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</si>
  <si>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</si>
  <si>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</si>
  <si>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</si>
  <si>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</si>
  <si>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</si>
  <si>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</si>
  <si>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</si>
  <si>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</si>
  <si>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</si>
  <si>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</si>
  <si>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</si>
  <si>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</si>
  <si>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</si>
  <si>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</si>
  <si>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</si>
  <si>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</si>
  <si>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</si>
  <si>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</si>
  <si>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</si>
  <si>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</si>
  <si>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</si>
  <si>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</si>
  <si>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</si>
  <si>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</si>
  <si>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</si>
  <si>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</si>
  <si>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</si>
  <si>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</si>
  <si>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</si>
  <si>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</si>
  <si>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</si>
  <si>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</si>
  <si>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</si>
  <si>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</si>
  <si>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</si>
  <si>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</si>
  <si>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</si>
  <si>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</si>
  <si>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</si>
  <si>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</si>
  <si>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</si>
  <si>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</si>
  <si>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</si>
  <si>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</si>
  <si>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</si>
  <si>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</si>
  <si>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</si>
  <si>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</si>
  <si>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</si>
  <si>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</si>
  <si>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</si>
  <si>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</si>
  <si>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</si>
  <si>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</si>
  <si>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</si>
  <si>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</si>
  <si>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</si>
  <si>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</si>
  <si>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</si>
  <si>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</si>
  <si>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</si>
  <si>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</si>
  <si>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</si>
  <si>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</si>
  <si>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</si>
  <si>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</si>
  <si>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</si>
  <si>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</si>
  <si>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</si>
  <si>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</si>
  <si>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</si>
  <si>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</si>
  <si>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</si>
  <si>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</si>
  <si>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</si>
  <si>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</si>
  <si>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</si>
  <si>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</si>
  <si>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</si>
  <si>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</si>
  <si>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</si>
  <si>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</si>
  <si>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</si>
  <si>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</si>
  <si>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</si>
  <si>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</si>
  <si>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</si>
  <si>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</si>
  <si>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</si>
  <si>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</si>
  <si>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</si>
  <si>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</si>
  <si>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</si>
  <si>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</si>
  <si>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</si>
  <si>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</si>
  <si>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</si>
  <si>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</si>
  <si>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</si>
  <si>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</si>
  <si>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</si>
  <si>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</si>
  <si>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</si>
  <si>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</si>
  <si>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</si>
  <si>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</si>
  <si>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</si>
  <si>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</si>
  <si>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</si>
  <si>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</si>
  <si>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</si>
  <si>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</si>
  <si>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</si>
  <si>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</si>
  <si>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</si>
  <si>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</si>
  <si>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</si>
  <si>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</si>
  <si>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</si>
  <si>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</si>
  <si>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</si>
  <si>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</si>
  <si>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</si>
  <si>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</si>
  <si>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</si>
  <si>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</si>
  <si>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</si>
  <si>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</si>
  <si>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</si>
  <si>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</si>
  <si>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</si>
  <si>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</si>
  <si>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</si>
  <si>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</si>
  <si>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</si>
  <si>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</si>
  <si>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</si>
  <si>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</si>
  <si>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</si>
  <si>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</si>
  <si>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</si>
  <si>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</si>
  <si>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</si>
  <si>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</si>
  <si>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</si>
  <si>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</si>
  <si>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</si>
  <si>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</si>
  <si>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</si>
  <si>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</si>
  <si>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</si>
  <si>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</si>
  <si>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</si>
  <si>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</si>
  <si>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</si>
  <si>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</si>
  <si>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</si>
  <si>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</si>
  <si>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</si>
  <si>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</si>
  <si>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</si>
  <si>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</si>
  <si>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</si>
  <si>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</si>
  <si>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</si>
  <si>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</si>
  <si>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</si>
  <si>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</si>
  <si>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</si>
  <si>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</si>
  <si>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</si>
  <si>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</si>
  <si>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</si>
  <si>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</si>
  <si>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</si>
  <si>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</si>
  <si>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</si>
  <si>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</si>
  <si>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</si>
  <si>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</si>
  <si>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</si>
  <si>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</si>
  <si>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</si>
  <si>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</si>
  <si>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</si>
  <si>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</si>
  <si>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</si>
  <si>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</si>
  <si>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</si>
  <si>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</si>
  <si>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</si>
  <si>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</si>
  <si>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</si>
  <si>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</si>
  <si>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</si>
  <si>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</si>
  <si>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</si>
  <si>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</si>
  <si>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</si>
  <si>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</si>
  <si>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</si>
  <si>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</si>
  <si>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</si>
  <si>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</si>
  <si>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</si>
  <si>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</si>
  <si>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</si>
  <si>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</si>
  <si>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</si>
  <si>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</si>
  <si>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</si>
  <si>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</si>
  <si>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</si>
  <si>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</si>
  <si>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</si>
  <si>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</si>
  <si>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</si>
  <si>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</si>
  <si>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</si>
  <si>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</si>
  <si>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</si>
  <si>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</si>
  <si>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</si>
  <si>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</si>
  <si>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</si>
  <si>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</si>
  <si>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</si>
  <si>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</si>
  <si>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</si>
  <si>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</si>
  <si>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</si>
  <si>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</si>
  <si>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</si>
  <si>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</si>
  <si>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</si>
  <si>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</si>
  <si>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</si>
  <si>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</si>
  <si>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</si>
  <si>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</si>
  <si>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</si>
  <si>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</si>
  <si>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</si>
  <si>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</si>
  <si>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</si>
  <si>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</si>
  <si>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</si>
  <si>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</si>
  <si>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</si>
  <si>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</si>
  <si>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</si>
  <si>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</si>
  <si>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</si>
  <si>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</si>
  <si>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</si>
  <si>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</si>
  <si>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</si>
  <si>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</si>
  <si>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</si>
  <si>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</si>
  <si>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</si>
  <si>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</si>
  <si>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</si>
  <si>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</si>
  <si>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</si>
  <si>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</si>
  <si>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</si>
  <si>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</si>
  <si>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</si>
  <si>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</si>
  <si>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</si>
  <si>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</si>
  <si>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</si>
  <si>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</si>
  <si>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</si>
  <si>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</si>
  <si>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</si>
  <si>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</si>
  <si>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</si>
  <si>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</si>
  <si>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</si>
  <si>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</si>
  <si>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</si>
  <si>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</si>
  <si>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</si>
  <si>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</si>
  <si>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</si>
  <si>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</si>
  <si>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</si>
  <si>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</si>
  <si>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</si>
  <si>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</si>
  <si>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</si>
  <si>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</si>
  <si>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</si>
  <si>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</si>
  <si>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</si>
  <si>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</si>
  <si>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</si>
  <si>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</si>
  <si>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</si>
  <si>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</si>
  <si>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</si>
  <si>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</si>
  <si>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</si>
  <si>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</si>
  <si>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</si>
  <si>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</si>
  <si>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</si>
  <si>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</si>
  <si>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</si>
  <si>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</si>
  <si>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</si>
  <si>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</si>
  <si>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</si>
  <si>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</si>
  <si>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</si>
  <si>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</si>
  <si>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</si>
  <si>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</si>
  <si>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</si>
  <si>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</si>
  <si>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</si>
  <si>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</si>
  <si>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</si>
  <si>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South and East Serbia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</si>
</sst>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16344</c:v>
                </c:pt>
                <c:pt idx="1">
                  <c:v>20430</c:v>
                </c:pt>
                <c:pt idx="2">
                  <c:v>24768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18881</c:v>
                </c:pt>
                <c:pt idx="1">
                  <c:v>22993</c:v>
                </c:pt>
                <c:pt idx="2">
                  <c:v>27429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3968"/>
        <c:axId val="191879040"/>
      </c:barChart>
      <c:catAx>
        <c:axId val="19168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9040"/>
        <c:crosses val="autoZero"/>
        <c:auto val="1"/>
        <c:lblAlgn val="ctr"/>
        <c:lblOffset val="100"/>
        <c:noMultiLvlLbl val="0"/>
      </c:catAx>
      <c:valAx>
        <c:axId val="19187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61162</c:v>
                </c:pt>
                <c:pt idx="1">
                  <c:v>55283</c:v>
                </c:pt>
                <c:pt idx="2">
                  <c:v>51666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3344"/>
        <c:axId val="200714880"/>
      </c:barChart>
      <c:catAx>
        <c:axId val="20071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4880"/>
        <c:crosses val="autoZero"/>
        <c:auto val="1"/>
        <c:lblAlgn val="ctr"/>
        <c:lblOffset val="100"/>
        <c:noMultiLvlLbl val="0"/>
      </c:catAx>
      <c:valAx>
        <c:axId val="2007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1261</c:v>
                </c:pt>
                <c:pt idx="1">
                  <c:v>1613</c:v>
                </c:pt>
                <c:pt idx="2">
                  <c:v>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913664"/>
        <c:axId val="200915200"/>
      </c:barChart>
      <c:catAx>
        <c:axId val="200913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5200"/>
        <c:crosses val="autoZero"/>
        <c:auto val="1"/>
        <c:lblAlgn val="ctr"/>
        <c:lblOffset val="100"/>
        <c:noMultiLvlLbl val="0"/>
      </c:catAx>
      <c:valAx>
        <c:axId val="200915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1758</c:v>
                </c:pt>
                <c:pt idx="1">
                  <c:v>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90944"/>
        <c:axId val="201158656"/>
      </c:barChart>
      <c:catAx>
        <c:axId val="20109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158656"/>
        <c:crosses val="autoZero"/>
        <c:auto val="1"/>
        <c:lblAlgn val="ctr"/>
        <c:lblOffset val="100"/>
        <c:noMultiLvlLbl val="0"/>
      </c:catAx>
      <c:valAx>
        <c:axId val="201158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387494</c:v>
                </c:pt>
                <c:pt idx="1">
                  <c:v>369945</c:v>
                </c:pt>
                <c:pt idx="2">
                  <c:v>358053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792"/>
        <c:axId val="201603328"/>
      </c:barChart>
      <c:catAx>
        <c:axId val="20160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328"/>
        <c:crosses val="autoZero"/>
        <c:auto val="1"/>
        <c:lblAlgn val="ctr"/>
        <c:lblOffset val="100"/>
        <c:noMultiLvlLbl val="0"/>
      </c:catAx>
      <c:valAx>
        <c:axId val="20160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crossBetween val="between"/>
        <c:majorUnit val="10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16.395191964311021</c:v>
                </c:pt>
                <c:pt idx="1">
                  <c:v>59.932091172419263</c:v>
                </c:pt>
                <c:pt idx="2">
                  <c:v>23.672716863269713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1209</c:v>
                </c:pt>
                <c:pt idx="1">
                  <c:v>1175</c:v>
                </c:pt>
                <c:pt idx="2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64</c:v>
                </c:pt>
                <c:pt idx="1">
                  <c:v>57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417664"/>
        <c:axId val="202419200"/>
      </c:barChart>
      <c:catAx>
        <c:axId val="20241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9200"/>
        <c:crosses val="autoZero"/>
        <c:auto val="1"/>
        <c:lblAlgn val="ctr"/>
        <c:lblOffset val="100"/>
        <c:noMultiLvlLbl val="0"/>
      </c:catAx>
      <c:valAx>
        <c:axId val="20241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17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57</c:v>
                </c:pt>
                <c:pt idx="1">
                  <c:v>49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37</c:v>
                </c:pt>
                <c:pt idx="1">
                  <c:v>35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18797056"/>
        <c:axId val="425225600"/>
      </c:barChart>
      <c:catAx>
        <c:axId val="41879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225600"/>
        <c:crosses val="autoZero"/>
        <c:auto val="1"/>
        <c:lblAlgn val="ctr"/>
        <c:lblOffset val="100"/>
        <c:noMultiLvlLbl val="0"/>
      </c:catAx>
      <c:valAx>
        <c:axId val="42522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187970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97.1</c:v>
                </c:pt>
                <c:pt idx="1">
                  <c:v>100.7</c:v>
                </c:pt>
                <c:pt idx="2">
                  <c:v>99.8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96.4</c:v>
                </c:pt>
                <c:pt idx="1">
                  <c:v>98.5</c:v>
                </c:pt>
                <c:pt idx="2">
                  <c:v>96.6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7124608"/>
        <c:axId val="427126144"/>
      </c:barChart>
      <c:catAx>
        <c:axId val="42712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126144"/>
        <c:crosses val="autoZero"/>
        <c:auto val="1"/>
        <c:lblAlgn val="ctr"/>
        <c:lblOffset val="100"/>
        <c:noMultiLvlLbl val="0"/>
      </c:catAx>
      <c:valAx>
        <c:axId val="42712614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12460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41938</c:v>
                </c:pt>
                <c:pt idx="1">
                  <c:v>36817</c:v>
                </c:pt>
                <c:pt idx="2">
                  <c:v>35190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8933504"/>
        <c:axId val="428967040"/>
      </c:barChart>
      <c:catAx>
        <c:axId val="42893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8967040"/>
        <c:crosses val="autoZero"/>
        <c:auto val="1"/>
        <c:lblAlgn val="ctr"/>
        <c:lblOffset val="100"/>
        <c:noMultiLvlLbl val="0"/>
      </c:catAx>
      <c:valAx>
        <c:axId val="42896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8933504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757</c:v>
                </c:pt>
                <c:pt idx="1">
                  <c:v>872</c:v>
                </c:pt>
                <c:pt idx="2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947</c:v>
                </c:pt>
                <c:pt idx="1">
                  <c:v>922</c:v>
                </c:pt>
                <c:pt idx="2">
                  <c:v>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0307200"/>
        <c:axId val="431533056"/>
      </c:barChart>
      <c:catAx>
        <c:axId val="43030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533056"/>
        <c:crosses val="autoZero"/>
        <c:auto val="1"/>
        <c:lblAlgn val="ctr"/>
        <c:lblOffset val="100"/>
        <c:noMultiLvlLbl val="0"/>
      </c:catAx>
      <c:valAx>
        <c:axId val="43153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30720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4526</c:v>
                </c:pt>
                <c:pt idx="1">
                  <c:v>6403</c:v>
                </c:pt>
                <c:pt idx="2">
                  <c:v>6384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1685</c:v>
                </c:pt>
                <c:pt idx="1">
                  <c:v>1844</c:v>
                </c:pt>
                <c:pt idx="2">
                  <c:v>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1808"/>
        <c:axId val="192418560"/>
      </c:barChart>
      <c:catAx>
        <c:axId val="19239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18560"/>
        <c:crosses val="autoZero"/>
        <c:auto val="1"/>
        <c:lblAlgn val="ctr"/>
        <c:lblOffset val="100"/>
        <c:noMultiLvlLbl val="0"/>
      </c:catAx>
      <c:valAx>
        <c:axId val="19241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4845</c:v>
                </c:pt>
                <c:pt idx="1">
                  <c:v>5326</c:v>
                </c:pt>
                <c:pt idx="2">
                  <c:v>5290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6894</c:v>
                </c:pt>
                <c:pt idx="1">
                  <c:v>7573</c:v>
                </c:pt>
                <c:pt idx="2">
                  <c:v>8319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2342912"/>
        <c:axId val="432415872"/>
      </c:barChart>
      <c:catAx>
        <c:axId val="43234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415872"/>
        <c:crosses val="autoZero"/>
        <c:auto val="1"/>
        <c:lblAlgn val="ctr"/>
        <c:lblOffset val="100"/>
        <c:noMultiLvlLbl val="0"/>
      </c:catAx>
      <c:valAx>
        <c:axId val="43241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342912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2.1178286180723642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2.1731675103308716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2.2138391161649085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2.465166966153288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2.5015871846179136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2.6814208703440223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2.7698497276277827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3.0206815824230642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3.174156666458821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3.507678005589157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3.492160441690805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3.559119792759037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3.73073412957095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4.1487163644402623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3.831988005419102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2.2677608793002784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1.7010509429577185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1.1364667002998645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6077312"/>
        <c:axId val="436482432"/>
      </c:barChart>
      <c:catAx>
        <c:axId val="4360773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36482432"/>
        <c:crosses val="autoZero"/>
        <c:auto val="1"/>
        <c:lblAlgn val="ctr"/>
        <c:lblOffset val="100"/>
        <c:noMultiLvlLbl val="0"/>
      </c:catAx>
      <c:valAx>
        <c:axId val="4364824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360773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2.2107214320940067</c:v>
                </c:pt>
                <c:pt idx="1">
                  <c:v>2.2925606389551789</c:v>
                </c:pt>
                <c:pt idx="2">
                  <c:v>2.3725575779562731</c:v>
                </c:pt>
                <c:pt idx="3">
                  <c:v>2.619634040575241</c:v>
                </c:pt>
                <c:pt idx="4">
                  <c:v>2.6566211106891213</c:v>
                </c:pt>
                <c:pt idx="5">
                  <c:v>2.9588947526542828</c:v>
                </c:pt>
                <c:pt idx="6">
                  <c:v>3.0341443090928673</c:v>
                </c:pt>
                <c:pt idx="7">
                  <c:v>3.2598221219524639</c:v>
                </c:pt>
                <c:pt idx="8">
                  <c:v>3.3699330548202235</c:v>
                </c:pt>
                <c:pt idx="9">
                  <c:v>3.6000039679615443</c:v>
                </c:pt>
                <c:pt idx="10">
                  <c:v>3.529005798892372</c:v>
                </c:pt>
                <c:pt idx="11">
                  <c:v>3.4492922857159054</c:v>
                </c:pt>
                <c:pt idx="12">
                  <c:v>3.5667014335678213</c:v>
                </c:pt>
                <c:pt idx="13">
                  <c:v>3.7459682676446748</c:v>
                </c:pt>
                <c:pt idx="14">
                  <c:v>3.2255275971725443</c:v>
                </c:pt>
                <c:pt idx="15">
                  <c:v>1.7451945151434418</c:v>
                </c:pt>
                <c:pt idx="16">
                  <c:v>1.1725326364837059</c:v>
                </c:pt>
                <c:pt idx="17">
                  <c:v>0.69751095440812183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7066752"/>
        <c:axId val="437421952"/>
      </c:barChart>
      <c:catAx>
        <c:axId val="4370667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37421952"/>
        <c:crosses val="autoZero"/>
        <c:auto val="1"/>
        <c:lblAlgn val="ctr"/>
        <c:lblOffset val="100"/>
        <c:noMultiLvlLbl val="0"/>
      </c:catAx>
      <c:valAx>
        <c:axId val="4374219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0667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0.27056950516813616</c:v>
                </c:pt>
                <c:pt idx="1">
                  <c:v>0.25259519034732675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1.9927427892580352</c:v>
                </c:pt>
                <c:pt idx="1">
                  <c:v>0.83603335457757866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10.471395437170173</c:v>
                </c:pt>
                <c:pt idx="1">
                  <c:v>4.8548662113057199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23.092476907038201</c:v>
                </c:pt>
                <c:pt idx="1">
                  <c:v>19.592644374668406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46.046921342503175</c:v>
                </c:pt>
                <c:pt idx="1">
                  <c:v>57.412851322537698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5.463111872570491</c:v>
                </c:pt>
                <c:pt idx="1">
                  <c:v>5.5897947538948705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12.662782146291793</c:v>
                </c:pt>
                <c:pt idx="1">
                  <c:v>11.461214792668398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0659328"/>
        <c:axId val="440782208"/>
      </c:barChart>
      <c:catAx>
        <c:axId val="440659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782208"/>
        <c:crosses val="autoZero"/>
        <c:auto val="1"/>
        <c:lblAlgn val="ctr"/>
        <c:lblOffset val="100"/>
        <c:noMultiLvlLbl val="0"/>
      </c:catAx>
      <c:valAx>
        <c:axId val="440782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6593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32.266140828679724</c:v>
                </c:pt>
                <c:pt idx="1">
                  <c:v>26.895214705911798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27.913107427730949</c:v>
                </c:pt>
                <c:pt idx="1">
                  <c:v>33.167550360540424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39.50880482305498</c:v>
                </c:pt>
                <c:pt idx="1">
                  <c:v>39.622241723920467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0.31194692053435052</c:v>
                </c:pt>
                <c:pt idx="1">
                  <c:v>0.31499320962731364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2924416"/>
        <c:axId val="442950400"/>
      </c:barChart>
      <c:catAx>
        <c:axId val="442924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2950400"/>
        <c:crosses val="autoZero"/>
        <c:auto val="1"/>
        <c:lblAlgn val="ctr"/>
        <c:lblOffset val="100"/>
        <c:noMultiLvlLbl val="0"/>
      </c:catAx>
      <c:valAx>
        <c:axId val="442950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29244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95</c:v>
                </c:pt>
                <c:pt idx="1">
                  <c:v>113</c:v>
                </c:pt>
                <c:pt idx="2">
                  <c:v>779</c:v>
                </c:pt>
                <c:pt idx="3">
                  <c:v>1207</c:v>
                </c:pt>
                <c:pt idx="4">
                  <c:v>1537</c:v>
                </c:pt>
                <c:pt idx="5">
                  <c:v>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114</c:v>
                </c:pt>
                <c:pt idx="1">
                  <c:v>114</c:v>
                </c:pt>
                <c:pt idx="2">
                  <c:v>740</c:v>
                </c:pt>
                <c:pt idx="3">
                  <c:v>911</c:v>
                </c:pt>
                <c:pt idx="4">
                  <c:v>760</c:v>
                </c:pt>
                <c:pt idx="5">
                  <c:v>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44487552"/>
        <c:axId val="444489728"/>
      </c:barChart>
      <c:catAx>
        <c:axId val="444487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4489728"/>
        <c:crosses val="autoZero"/>
        <c:auto val="1"/>
        <c:lblAlgn val="ctr"/>
        <c:lblOffset val="100"/>
        <c:noMultiLvlLbl val="0"/>
      </c:catAx>
      <c:valAx>
        <c:axId val="444489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4487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1.42</c:v>
                </c:pt>
                <c:pt idx="1">
                  <c:v>0.56999999999999995</c:v>
                </c:pt>
                <c:pt idx="3">
                  <c:v>0.68</c:v>
                </c:pt>
                <c:pt idx="4">
                  <c:v>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44631296"/>
        <c:axId val="444637184"/>
      </c:barChart>
      <c:catAx>
        <c:axId val="444631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4637184"/>
        <c:crosses val="autoZero"/>
        <c:auto val="1"/>
        <c:lblAlgn val="ctr"/>
        <c:lblOffset val="100"/>
        <c:noMultiLvlLbl val="0"/>
      </c:catAx>
      <c:valAx>
        <c:axId val="4446371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46312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26.022304832713754</c:v>
                </c:pt>
                <c:pt idx="1">
                  <c:v>61.8757813142931</c:v>
                </c:pt>
                <c:pt idx="2">
                  <c:v>18.60236864489956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73.977695167286257</c:v>
                </c:pt>
                <c:pt idx="1">
                  <c:v>38.124218685706893</c:v>
                </c:pt>
                <c:pt idx="2">
                  <c:v>81.397631355100444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5336192"/>
        <c:axId val="445669760"/>
      </c:barChart>
      <c:catAx>
        <c:axId val="44533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5669760"/>
        <c:crosses val="autoZero"/>
        <c:auto val="1"/>
        <c:lblAlgn val="ctr"/>
        <c:lblOffset val="100"/>
        <c:noMultiLvlLbl val="0"/>
      </c:catAx>
      <c:valAx>
        <c:axId val="4456697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53361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16.2</c:v>
                </c:pt>
                <c:pt idx="1">
                  <c:v>14.6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5953920"/>
        <c:axId val="445980672"/>
      </c:barChart>
      <c:catAx>
        <c:axId val="44595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980672"/>
        <c:crosses val="autoZero"/>
        <c:auto val="1"/>
        <c:lblAlgn val="ctr"/>
        <c:lblOffset val="100"/>
        <c:noMultiLvlLbl val="0"/>
      </c:catAx>
      <c:valAx>
        <c:axId val="44598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5953920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5619</c:v>
                </c:pt>
                <c:pt idx="1">
                  <c:v>5732</c:v>
                </c:pt>
                <c:pt idx="2">
                  <c:v>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6038</c:v>
                </c:pt>
                <c:pt idx="1">
                  <c:v>6057</c:v>
                </c:pt>
                <c:pt idx="2">
                  <c:v>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6300544"/>
        <c:axId val="446332928"/>
      </c:barChart>
      <c:catAx>
        <c:axId val="4463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6332928"/>
        <c:crosses val="autoZero"/>
        <c:auto val="1"/>
        <c:lblAlgn val="ctr"/>
        <c:lblOffset val="100"/>
        <c:noMultiLvlLbl val="0"/>
      </c:catAx>
      <c:valAx>
        <c:axId val="446332928"/>
        <c:scaling>
          <c:orientation val="minMax"/>
          <c:max val="18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6300544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70366</c:v>
                </c:pt>
                <c:pt idx="1">
                  <c:v>62465</c:v>
                </c:pt>
                <c:pt idx="2">
                  <c:v>58021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59513</c:v>
                </c:pt>
                <c:pt idx="1">
                  <c:v>52785</c:v>
                </c:pt>
                <c:pt idx="2">
                  <c:v>48706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843776"/>
        <c:axId val="192845312"/>
      </c:barChart>
      <c:catAx>
        <c:axId val="19284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5312"/>
        <c:crosses val="autoZero"/>
        <c:auto val="1"/>
        <c:lblAlgn val="ctr"/>
        <c:lblOffset val="100"/>
        <c:noMultiLvlLbl val="0"/>
      </c:catAx>
      <c:valAx>
        <c:axId val="19284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37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13318</c:v>
                </c:pt>
                <c:pt idx="1">
                  <c:v>15941</c:v>
                </c:pt>
                <c:pt idx="2">
                  <c:v>12621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14730</c:v>
                </c:pt>
                <c:pt idx="1">
                  <c:v>16804</c:v>
                </c:pt>
                <c:pt idx="2">
                  <c:v>13142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6602240"/>
        <c:axId val="446616320"/>
      </c:barChart>
      <c:catAx>
        <c:axId val="44660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6616320"/>
        <c:crosses val="autoZero"/>
        <c:auto val="1"/>
        <c:lblAlgn val="ctr"/>
        <c:lblOffset val="100"/>
        <c:noMultiLvlLbl val="0"/>
      </c:catAx>
      <c:valAx>
        <c:axId val="44661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6602240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26.689716563673187</c:v>
                </c:pt>
                <c:pt idx="1">
                  <c:v>28.24455972742993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27.777276069820545</c:v>
                </c:pt>
                <c:pt idx="1">
                  <c:v>27.982604824764156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15.661028902678689</c:v>
                </c:pt>
                <c:pt idx="1">
                  <c:v>19.374390055986439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13.131130692055956</c:v>
                </c:pt>
                <c:pt idx="1">
                  <c:v>15.383772493023095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7.9883374401713265</c:v>
                </c:pt>
                <c:pt idx="1">
                  <c:v>5.5452257434896506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8.7525103316002912</c:v>
                </c:pt>
                <c:pt idx="1">
                  <c:v>3.4694471553067272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47296640"/>
        <c:axId val="447298176"/>
      </c:barChart>
      <c:catAx>
        <c:axId val="447296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7298176"/>
        <c:crosses val="autoZero"/>
        <c:auto val="1"/>
        <c:lblAlgn val="ctr"/>
        <c:lblOffset val="100"/>
        <c:noMultiLvlLbl val="0"/>
      </c:catAx>
      <c:valAx>
        <c:axId val="4472981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7296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51.57</c:v>
                </c:pt>
                <c:pt idx="1">
                  <c:v>41.11</c:v>
                </c:pt>
                <c:pt idx="2">
                  <c:v>6.02</c:v>
                </c:pt>
                <c:pt idx="3">
                  <c:v>0.97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54.94</c:v>
                </c:pt>
                <c:pt idx="1">
                  <c:v>35.96</c:v>
                </c:pt>
                <c:pt idx="2">
                  <c:v>7.28</c:v>
                </c:pt>
                <c:pt idx="3">
                  <c:v>1.39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47562496"/>
        <c:axId val="447564416"/>
      </c:barChart>
      <c:catAx>
        <c:axId val="447562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7564416"/>
        <c:crosses val="autoZero"/>
        <c:auto val="1"/>
        <c:lblAlgn val="ctr"/>
        <c:lblOffset val="100"/>
        <c:noMultiLvlLbl val="0"/>
      </c:catAx>
      <c:valAx>
        <c:axId val="447564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75624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57551</c:v>
                </c:pt>
                <c:pt idx="1">
                  <c:v>64329</c:v>
                </c:pt>
                <c:pt idx="2">
                  <c:v>73373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7843712"/>
        <c:axId val="447845504"/>
      </c:barChart>
      <c:catAx>
        <c:axId val="44784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7845504"/>
        <c:crosses val="autoZero"/>
        <c:auto val="1"/>
        <c:lblAlgn val="ctr"/>
        <c:lblOffset val="100"/>
        <c:noMultiLvlLbl val="0"/>
      </c:catAx>
      <c:valAx>
        <c:axId val="44784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7843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183555</c:v>
                </c:pt>
                <c:pt idx="1">
                  <c:v>190393</c:v>
                </c:pt>
                <c:pt idx="2">
                  <c:v>196183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231472</c:v>
                </c:pt>
                <c:pt idx="1">
                  <c:v>237585</c:v>
                </c:pt>
                <c:pt idx="2">
                  <c:v>239832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7857408"/>
        <c:axId val="447858944"/>
      </c:barChart>
      <c:catAx>
        <c:axId val="44785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7858944"/>
        <c:crosses val="autoZero"/>
        <c:auto val="1"/>
        <c:lblAlgn val="ctr"/>
        <c:lblOffset val="100"/>
        <c:noMultiLvlLbl val="0"/>
      </c:catAx>
      <c:valAx>
        <c:axId val="44785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7857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31.2</c:v>
                </c:pt>
                <c:pt idx="1">
                  <c:v>23.8</c:v>
                </c:pt>
                <c:pt idx="2">
                  <c:v>2.4</c:v>
                </c:pt>
                <c:pt idx="3">
                  <c:v>42.6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78.377229386399989</c:v>
                </c:pt>
                <c:pt idx="1">
                  <c:v>91.424878194292532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21.622770613600018</c:v>
                </c:pt>
                <c:pt idx="1">
                  <c:v>8.5751218057074663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48081280"/>
        <c:axId val="448100608"/>
      </c:barChart>
      <c:catAx>
        <c:axId val="448081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100608"/>
        <c:crosses val="autoZero"/>
        <c:auto val="1"/>
        <c:lblAlgn val="ctr"/>
        <c:lblOffset val="100"/>
        <c:noMultiLvlLbl val="0"/>
      </c:catAx>
      <c:valAx>
        <c:axId val="4481006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08128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1825</c:v>
                </c:pt>
                <c:pt idx="1">
                  <c:v>1791</c:v>
                </c:pt>
                <c:pt idx="2">
                  <c:v>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8131456"/>
        <c:axId val="448133376"/>
      </c:barChart>
      <c:catAx>
        <c:axId val="44813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133376"/>
        <c:crosses val="autoZero"/>
        <c:auto val="1"/>
        <c:lblAlgn val="ctr"/>
        <c:lblOffset val="100"/>
        <c:noMultiLvlLbl val="0"/>
      </c:catAx>
      <c:valAx>
        <c:axId val="44813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131456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10.8</c:v>
                </c:pt>
                <c:pt idx="1">
                  <c:v>10.9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8161664"/>
        <c:axId val="448163200"/>
      </c:barChart>
      <c:catAx>
        <c:axId val="44816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163200"/>
        <c:crosses val="autoZero"/>
        <c:auto val="1"/>
        <c:lblAlgn val="ctr"/>
        <c:lblOffset val="100"/>
        <c:noMultiLvlLbl val="0"/>
      </c:catAx>
      <c:valAx>
        <c:axId val="44816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161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10.8</c:v>
                </c:pt>
                <c:pt idx="1">
                  <c:v>13.3</c:v>
                </c:pt>
                <c:pt idx="2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8173184"/>
        <c:axId val="448174720"/>
      </c:barChart>
      <c:catAx>
        <c:axId val="44817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174720"/>
        <c:crosses val="autoZero"/>
        <c:auto val="1"/>
        <c:lblAlgn val="ctr"/>
        <c:lblOffset val="100"/>
        <c:noMultiLvlLbl val="0"/>
      </c:catAx>
      <c:valAx>
        <c:axId val="44817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173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19.3</c:v>
                </c:pt>
                <c:pt idx="1">
                  <c:v>53.1</c:v>
                </c:pt>
                <c:pt idx="2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4.09</c:v>
                </c:pt>
                <c:pt idx="1">
                  <c:v>5.58</c:v>
                </c:pt>
                <c:pt idx="2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7.78</c:v>
                </c:pt>
                <c:pt idx="1">
                  <c:v>6.77</c:v>
                </c:pt>
                <c:pt idx="2">
                  <c:v>3.97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48316160"/>
        <c:axId val="448341888"/>
      </c:barChart>
      <c:catAx>
        <c:axId val="44831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341888"/>
        <c:crosses val="autoZero"/>
        <c:auto val="1"/>
        <c:lblAlgn val="ctr"/>
        <c:lblOffset val="100"/>
        <c:noMultiLvlLbl val="0"/>
      </c:catAx>
      <c:valAx>
        <c:axId val="44834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831616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3.9</c:v>
                </c:pt>
                <c:pt idx="1">
                  <c:v>2.2999999999999998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8418560"/>
        <c:axId val="448420480"/>
      </c:barChart>
      <c:catAx>
        <c:axId val="4484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420480"/>
        <c:crosses val="autoZero"/>
        <c:auto val="1"/>
        <c:lblAlgn val="ctr"/>
        <c:lblOffset val="100"/>
        <c:noMultiLvlLbl val="0"/>
      </c:catAx>
      <c:valAx>
        <c:axId val="44842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41856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30</c:v>
                </c:pt>
                <c:pt idx="1">
                  <c:v>28</c:v>
                </c:pt>
                <c:pt idx="2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25.4</c:v>
                </c:pt>
                <c:pt idx="1">
                  <c:v>15.9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44.5</c:v>
                </c:pt>
                <c:pt idx="1">
                  <c:v>56.1</c:v>
                </c:pt>
                <c:pt idx="2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49286912"/>
        <c:axId val="449288832"/>
      </c:barChart>
      <c:catAx>
        <c:axId val="44928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9288832"/>
        <c:crosses val="autoZero"/>
        <c:auto val="1"/>
        <c:lblAlgn val="ctr"/>
        <c:lblOffset val="100"/>
        <c:noMultiLvlLbl val="0"/>
      </c:catAx>
      <c:valAx>
        <c:axId val="449288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492869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339306</c:v>
                </c:pt>
                <c:pt idx="1">
                  <c:v>407033</c:v>
                </c:pt>
                <c:pt idx="2">
                  <c:v>494425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56655</c:v>
                </c:pt>
                <c:pt idx="1">
                  <c:v>91213</c:v>
                </c:pt>
                <c:pt idx="2">
                  <c:v>184109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184704"/>
        <c:axId val="450186624"/>
      </c:barChart>
      <c:catAx>
        <c:axId val="450184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186624"/>
        <c:crosses val="autoZero"/>
        <c:auto val="1"/>
        <c:lblAlgn val="ctr"/>
        <c:lblOffset val="100"/>
        <c:noMultiLvlLbl val="0"/>
      </c:catAx>
      <c:valAx>
        <c:axId val="4501866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0184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1373078</c:v>
                </c:pt>
                <c:pt idx="1">
                  <c:v>1578276</c:v>
                </c:pt>
                <c:pt idx="2">
                  <c:v>1913554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155450</c:v>
                </c:pt>
                <c:pt idx="1">
                  <c:v>210570</c:v>
                </c:pt>
                <c:pt idx="2">
                  <c:v>426246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1625344"/>
        <c:axId val="451627264"/>
      </c:barChart>
      <c:catAx>
        <c:axId val="45162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627264"/>
        <c:crosses val="autoZero"/>
        <c:auto val="1"/>
        <c:lblAlgn val="ctr"/>
        <c:lblOffset val="100"/>
        <c:noMultiLvlLbl val="0"/>
      </c:catAx>
      <c:valAx>
        <c:axId val="4516272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1625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</c:v>
                </c:pt>
                <c:pt idx="1">
                  <c:v>3.9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2.7</c:v>
                </c:pt>
                <c:pt idx="1">
                  <c:v>2.2999999999999998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27659264"/>
        <c:axId val="427660800"/>
      </c:barChart>
      <c:catAx>
        <c:axId val="427659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660800"/>
        <c:crosses val="autoZero"/>
        <c:auto val="1"/>
        <c:lblAlgn val="ctr"/>
        <c:lblOffset val="100"/>
        <c:noMultiLvlLbl val="0"/>
      </c:catAx>
      <c:valAx>
        <c:axId val="4276608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7659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24.7</c:v>
                </c:pt>
                <c:pt idx="1">
                  <c:v>26</c:v>
                </c:pt>
                <c:pt idx="2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31.7</c:v>
                </c:pt>
                <c:pt idx="1">
                  <c:v>33</c:v>
                </c:pt>
                <c:pt idx="2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28879232"/>
        <c:axId val="428885120"/>
      </c:barChart>
      <c:catAx>
        <c:axId val="42887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885120"/>
        <c:crosses val="autoZero"/>
        <c:auto val="1"/>
        <c:lblAlgn val="ctr"/>
        <c:lblOffset val="100"/>
        <c:noMultiLvlLbl val="0"/>
      </c:catAx>
      <c:valAx>
        <c:axId val="428885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8792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8936.3179999999993</c:v>
                </c:pt>
                <c:pt idx="1">
                  <c:v>14038.61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8915712"/>
        <c:axId val="428917504"/>
      </c:barChart>
      <c:catAx>
        <c:axId val="428915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8917504"/>
        <c:crosses val="autoZero"/>
        <c:auto val="1"/>
        <c:lblAlgn val="ctr"/>
        <c:lblOffset val="100"/>
        <c:noMultiLvlLbl val="0"/>
      </c:catAx>
      <c:valAx>
        <c:axId val="428917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8915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429362.99</c:v>
                </c:pt>
                <c:pt idx="1">
                  <c:v>642904.92000000004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8976384"/>
        <c:axId val="428986368"/>
      </c:barChart>
      <c:catAx>
        <c:axId val="428976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8986368"/>
        <c:crosses val="autoZero"/>
        <c:auto val="1"/>
        <c:lblAlgn val="ctr"/>
        <c:lblOffset val="100"/>
        <c:noMultiLvlLbl val="0"/>
      </c:catAx>
      <c:valAx>
        <c:axId val="428986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897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95</c:v>
                </c:pt>
                <c:pt idx="1">
                  <c:v>97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85</c:v>
                </c:pt>
                <c:pt idx="1">
                  <c:v>83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9229568"/>
        <c:axId val="429231104"/>
      </c:barChart>
      <c:catAx>
        <c:axId val="42922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231104"/>
        <c:crosses val="autoZero"/>
        <c:auto val="1"/>
        <c:lblAlgn val="ctr"/>
        <c:lblOffset val="100"/>
        <c:noMultiLvlLbl val="0"/>
      </c:catAx>
      <c:valAx>
        <c:axId val="429231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2295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19.100000000000001</c:v>
                </c:pt>
                <c:pt idx="1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55.5</c:v>
                </c:pt>
                <c:pt idx="1">
                  <c:v>50.3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25.4</c:v>
                </c:pt>
                <c:pt idx="1">
                  <c:v>30.1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3664"/>
        <c:axId val="193715584"/>
      </c:barChart>
      <c:catAx>
        <c:axId val="19371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5584"/>
        <c:crosses val="autoZero"/>
        <c:auto val="1"/>
        <c:lblAlgn val="ctr"/>
        <c:lblOffset val="100"/>
        <c:noMultiLvlLbl val="0"/>
      </c:catAx>
      <c:valAx>
        <c:axId val="193715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36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16344</c:v>
                </c:pt>
                <c:pt idx="1">
                  <c:v>20430</c:v>
                </c:pt>
                <c:pt idx="2">
                  <c:v>24768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18881</c:v>
                </c:pt>
                <c:pt idx="1">
                  <c:v>22993</c:v>
                </c:pt>
                <c:pt idx="2">
                  <c:v>27429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1616"/>
        <c:axId val="59518976"/>
      </c:barChart>
      <c:catAx>
        <c:axId val="5875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18976"/>
        <c:crosses val="autoZero"/>
        <c:auto val="1"/>
        <c:lblAlgn val="ctr"/>
        <c:lblOffset val="100"/>
        <c:noMultiLvlLbl val="0"/>
      </c:catAx>
      <c:valAx>
        <c:axId val="5951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4526</c:v>
                </c:pt>
                <c:pt idx="1">
                  <c:v>6403</c:v>
                </c:pt>
                <c:pt idx="2">
                  <c:v>6384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1685</c:v>
                </c:pt>
                <c:pt idx="1">
                  <c:v>1844</c:v>
                </c:pt>
                <c:pt idx="2">
                  <c:v>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4336"/>
        <c:axId val="59616256"/>
      </c:barChart>
      <c:catAx>
        <c:axId val="5961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6256"/>
        <c:crosses val="autoZero"/>
        <c:auto val="1"/>
        <c:lblAlgn val="ctr"/>
        <c:lblOffset val="100"/>
        <c:noMultiLvlLbl val="0"/>
      </c:catAx>
      <c:valAx>
        <c:axId val="5961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70366</c:v>
                </c:pt>
                <c:pt idx="1">
                  <c:v>62465</c:v>
                </c:pt>
                <c:pt idx="2">
                  <c:v>58021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59513</c:v>
                </c:pt>
                <c:pt idx="1">
                  <c:v>52785</c:v>
                </c:pt>
                <c:pt idx="2">
                  <c:v>48706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76192"/>
        <c:axId val="146377728"/>
      </c:barChart>
      <c:catAx>
        <c:axId val="14637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7728"/>
        <c:crosses val="autoZero"/>
        <c:auto val="1"/>
        <c:lblAlgn val="ctr"/>
        <c:lblOffset val="100"/>
        <c:noMultiLvlLbl val="0"/>
      </c:catAx>
      <c:valAx>
        <c:axId val="14637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1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19.3</c:v>
                </c:pt>
                <c:pt idx="1">
                  <c:v>53.1</c:v>
                </c:pt>
                <c:pt idx="2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19.100000000000001</c:v>
                </c:pt>
                <c:pt idx="1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55.5</c:v>
                </c:pt>
                <c:pt idx="1">
                  <c:v>50.3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25.4</c:v>
                </c:pt>
                <c:pt idx="1">
                  <c:v>30.1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81024"/>
        <c:axId val="147282560"/>
      </c:barChart>
      <c:catAx>
        <c:axId val="147281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2560"/>
        <c:crosses val="autoZero"/>
        <c:auto val="1"/>
        <c:lblAlgn val="ctr"/>
        <c:lblOffset val="100"/>
        <c:noMultiLvlLbl val="0"/>
      </c:catAx>
      <c:valAx>
        <c:axId val="147282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810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30</c:v>
                </c:pt>
                <c:pt idx="1">
                  <c:v>28</c:v>
                </c:pt>
                <c:pt idx="2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25.4</c:v>
                </c:pt>
                <c:pt idx="1">
                  <c:v>15.9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44.5</c:v>
                </c:pt>
                <c:pt idx="1">
                  <c:v>56.1</c:v>
                </c:pt>
                <c:pt idx="2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952192"/>
        <c:axId val="148953728"/>
      </c:barChart>
      <c:catAx>
        <c:axId val="1489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3728"/>
        <c:crosses val="autoZero"/>
        <c:auto val="1"/>
        <c:lblAlgn val="ctr"/>
        <c:lblOffset val="100"/>
        <c:noMultiLvlLbl val="0"/>
      </c:catAx>
      <c:valAx>
        <c:axId val="148953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9521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117</c:v>
                </c:pt>
                <c:pt idx="1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11</c:v>
                </c:pt>
                <c:pt idx="1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9472"/>
        <c:axId val="150275200"/>
      </c:barChart>
      <c:catAx>
        <c:axId val="150169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5200"/>
        <c:crosses val="autoZero"/>
        <c:auto val="1"/>
        <c:lblAlgn val="ctr"/>
        <c:lblOffset val="100"/>
        <c:noMultiLvlLbl val="0"/>
      </c:catAx>
      <c:valAx>
        <c:axId val="15027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9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6747</c:v>
                </c:pt>
                <c:pt idx="1">
                  <c:v>14031</c:v>
                </c:pt>
                <c:pt idx="2">
                  <c:v>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5066</c:v>
                </c:pt>
                <c:pt idx="1">
                  <c:v>13666</c:v>
                </c:pt>
                <c:pt idx="2">
                  <c:v>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20256"/>
        <c:axId val="150321792"/>
      </c:barChart>
      <c:catAx>
        <c:axId val="15032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1792"/>
        <c:crosses val="autoZero"/>
        <c:auto val="1"/>
        <c:lblAlgn val="ctr"/>
        <c:lblOffset val="100"/>
        <c:noMultiLvlLbl val="0"/>
      </c:catAx>
      <c:valAx>
        <c:axId val="15032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20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1957</c:v>
                </c:pt>
                <c:pt idx="1">
                  <c:v>3663</c:v>
                </c:pt>
                <c:pt idx="2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1286</c:v>
                </c:pt>
                <c:pt idx="1">
                  <c:v>3744</c:v>
                </c:pt>
                <c:pt idx="2">
                  <c:v>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01024"/>
        <c:axId val="150402560"/>
      </c:barChart>
      <c:catAx>
        <c:axId val="150401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2560"/>
        <c:crosses val="autoZero"/>
        <c:auto val="1"/>
        <c:lblAlgn val="ctr"/>
        <c:lblOffset val="100"/>
        <c:noMultiLvlLbl val="0"/>
      </c:catAx>
      <c:valAx>
        <c:axId val="15040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401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93234</c:v>
                </c:pt>
                <c:pt idx="1">
                  <c:v>87862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26400"/>
        <c:axId val="151127936"/>
      </c:barChart>
      <c:catAx>
        <c:axId val="151126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7936"/>
        <c:crosses val="autoZero"/>
        <c:auto val="1"/>
        <c:lblAlgn val="ctr"/>
        <c:lblOffset val="100"/>
        <c:noMultiLvlLbl val="0"/>
      </c:catAx>
      <c:valAx>
        <c:axId val="15112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26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117</c:v>
                </c:pt>
                <c:pt idx="1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11</c:v>
                </c:pt>
                <c:pt idx="1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6640"/>
        <c:axId val="198152192"/>
      </c:barChart>
      <c:catAx>
        <c:axId val="19385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152192"/>
        <c:crosses val="autoZero"/>
        <c:auto val="1"/>
        <c:lblAlgn val="ctr"/>
        <c:lblOffset val="100"/>
        <c:noMultiLvlLbl val="0"/>
      </c:catAx>
      <c:valAx>
        <c:axId val="19815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61162</c:v>
                </c:pt>
                <c:pt idx="1">
                  <c:v>55283</c:v>
                </c:pt>
                <c:pt idx="2">
                  <c:v>51666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664"/>
        <c:axId val="151267200"/>
      </c:barChart>
      <c:catAx>
        <c:axId val="15126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7200"/>
        <c:crosses val="autoZero"/>
        <c:auto val="1"/>
        <c:lblAlgn val="ctr"/>
        <c:lblOffset val="100"/>
        <c:noMultiLvlLbl val="0"/>
      </c:catAx>
      <c:valAx>
        <c:axId val="1512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1261</c:v>
                </c:pt>
                <c:pt idx="1">
                  <c:v>1613</c:v>
                </c:pt>
                <c:pt idx="2">
                  <c:v>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5408"/>
        <c:axId val="151359872"/>
      </c:barChart>
      <c:catAx>
        <c:axId val="151345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9872"/>
        <c:crosses val="autoZero"/>
        <c:auto val="1"/>
        <c:lblAlgn val="ctr"/>
        <c:lblOffset val="100"/>
        <c:noMultiLvlLbl val="0"/>
      </c:catAx>
      <c:valAx>
        <c:axId val="1513598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5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1825</c:v>
                </c:pt>
                <c:pt idx="1">
                  <c:v>1791</c:v>
                </c:pt>
                <c:pt idx="2">
                  <c:v>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9424"/>
        <c:axId val="151480960"/>
      </c:barChart>
      <c:catAx>
        <c:axId val="1514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960"/>
        <c:crosses val="autoZero"/>
        <c:auto val="1"/>
        <c:lblAlgn val="ctr"/>
        <c:lblOffset val="100"/>
        <c:noMultiLvlLbl val="0"/>
      </c:catAx>
      <c:valAx>
        <c:axId val="15148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1758</c:v>
                </c:pt>
                <c:pt idx="1">
                  <c:v>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91232"/>
        <c:axId val="152992768"/>
      </c:barChart>
      <c:catAx>
        <c:axId val="15299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768"/>
        <c:crosses val="autoZero"/>
        <c:auto val="1"/>
        <c:lblAlgn val="ctr"/>
        <c:lblOffset val="100"/>
        <c:noMultiLvlLbl val="0"/>
      </c:catAx>
      <c:valAx>
        <c:axId val="152992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8936.3179999999993</c:v>
                </c:pt>
                <c:pt idx="1">
                  <c:v>14038.61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20448"/>
        <c:axId val="153436928"/>
      </c:barChart>
      <c:catAx>
        <c:axId val="153320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6928"/>
        <c:crosses val="autoZero"/>
        <c:auto val="1"/>
        <c:lblAlgn val="ctr"/>
        <c:lblOffset val="100"/>
        <c:noMultiLvlLbl val="0"/>
      </c:catAx>
      <c:valAx>
        <c:axId val="153436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387494</c:v>
                </c:pt>
                <c:pt idx="1">
                  <c:v>369945</c:v>
                </c:pt>
                <c:pt idx="2">
                  <c:v>358053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768"/>
        <c:axId val="153544960"/>
      </c:barChart>
      <c:catAx>
        <c:axId val="15350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4960"/>
        <c:crosses val="autoZero"/>
        <c:auto val="1"/>
        <c:lblAlgn val="ctr"/>
        <c:lblOffset val="100"/>
        <c:noMultiLvlLbl val="0"/>
      </c:catAx>
      <c:valAx>
        <c:axId val="15354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3.9</c:v>
                </c:pt>
                <c:pt idx="1">
                  <c:v>2.2999999999999998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4624"/>
        <c:axId val="153760512"/>
      </c:barChart>
      <c:catAx>
        <c:axId val="15375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0512"/>
        <c:crosses val="autoZero"/>
        <c:auto val="1"/>
        <c:lblAlgn val="ctr"/>
        <c:lblOffset val="100"/>
        <c:noMultiLvlLbl val="0"/>
      </c:catAx>
      <c:valAx>
        <c:axId val="15376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16.2</c:v>
                </c:pt>
                <c:pt idx="1">
                  <c:v>14.6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928"/>
        <c:axId val="153891968"/>
      </c:barChart>
      <c:catAx>
        <c:axId val="1538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968"/>
        <c:crosses val="autoZero"/>
        <c:auto val="1"/>
        <c:lblAlgn val="ctr"/>
        <c:lblOffset val="100"/>
        <c:noMultiLvlLbl val="0"/>
      </c:catAx>
      <c:valAx>
        <c:axId val="15389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52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16.395191964311021</c:v>
                </c:pt>
                <c:pt idx="1">
                  <c:v>59.932091172419263</c:v>
                </c:pt>
                <c:pt idx="2">
                  <c:v>23.672716863269713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1209</c:v>
                </c:pt>
                <c:pt idx="1">
                  <c:v>1175</c:v>
                </c:pt>
                <c:pt idx="2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64</c:v>
                </c:pt>
                <c:pt idx="1">
                  <c:v>57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4864"/>
        <c:axId val="154113152"/>
      </c:barChart>
      <c:catAx>
        <c:axId val="15408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3152"/>
        <c:crosses val="autoZero"/>
        <c:auto val="1"/>
        <c:lblAlgn val="ctr"/>
        <c:lblOffset val="100"/>
        <c:noMultiLvlLbl val="0"/>
      </c:catAx>
      <c:valAx>
        <c:axId val="15411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4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6747</c:v>
                </c:pt>
                <c:pt idx="1">
                  <c:v>14031</c:v>
                </c:pt>
                <c:pt idx="2">
                  <c:v>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5066</c:v>
                </c:pt>
                <c:pt idx="1">
                  <c:v>13666</c:v>
                </c:pt>
                <c:pt idx="2">
                  <c:v>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077888"/>
        <c:axId val="199081344"/>
      </c:barChart>
      <c:catAx>
        <c:axId val="199077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81344"/>
        <c:crosses val="autoZero"/>
        <c:auto val="1"/>
        <c:lblAlgn val="ctr"/>
        <c:lblOffset val="100"/>
        <c:noMultiLvlLbl val="0"/>
      </c:catAx>
      <c:valAx>
        <c:axId val="19908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077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57</c:v>
                </c:pt>
                <c:pt idx="1">
                  <c:v>49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37</c:v>
                </c:pt>
                <c:pt idx="1">
                  <c:v>35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94688"/>
        <c:axId val="154616960"/>
      </c:barChart>
      <c:catAx>
        <c:axId val="15459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6960"/>
        <c:crosses val="autoZero"/>
        <c:auto val="1"/>
        <c:lblAlgn val="ctr"/>
        <c:lblOffset val="100"/>
        <c:noMultiLvlLbl val="0"/>
      </c:catAx>
      <c:valAx>
        <c:axId val="15461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94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97.1</c:v>
                </c:pt>
                <c:pt idx="1">
                  <c:v>100.7</c:v>
                </c:pt>
                <c:pt idx="2">
                  <c:v>99.8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96.4</c:v>
                </c:pt>
                <c:pt idx="1">
                  <c:v>98.5</c:v>
                </c:pt>
                <c:pt idx="2">
                  <c:v>96.6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8528"/>
        <c:axId val="154957312"/>
      </c:barChart>
      <c:catAx>
        <c:axId val="154838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7312"/>
        <c:crosses val="autoZero"/>
        <c:auto val="1"/>
        <c:lblAlgn val="ctr"/>
        <c:lblOffset val="100"/>
        <c:noMultiLvlLbl val="0"/>
      </c:catAx>
      <c:valAx>
        <c:axId val="154957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5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41938</c:v>
                </c:pt>
                <c:pt idx="1">
                  <c:v>36817</c:v>
                </c:pt>
                <c:pt idx="2">
                  <c:v>35190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9728"/>
        <c:axId val="155160960"/>
      </c:barChart>
      <c:catAx>
        <c:axId val="15512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960"/>
        <c:crosses val="autoZero"/>
        <c:auto val="1"/>
        <c:lblAlgn val="ctr"/>
        <c:lblOffset val="100"/>
        <c:noMultiLvlLbl val="0"/>
      </c:catAx>
      <c:valAx>
        <c:axId val="15516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757</c:v>
                </c:pt>
                <c:pt idx="1">
                  <c:v>872</c:v>
                </c:pt>
                <c:pt idx="2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947</c:v>
                </c:pt>
                <c:pt idx="1">
                  <c:v>922</c:v>
                </c:pt>
                <c:pt idx="2">
                  <c:v>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2656"/>
        <c:axId val="155509504"/>
      </c:barChart>
      <c:catAx>
        <c:axId val="15546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9504"/>
        <c:crosses val="autoZero"/>
        <c:auto val="1"/>
        <c:lblAlgn val="ctr"/>
        <c:lblOffset val="100"/>
        <c:noMultiLvlLbl val="0"/>
      </c:catAx>
      <c:valAx>
        <c:axId val="1555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4845</c:v>
                </c:pt>
                <c:pt idx="1">
                  <c:v>5326</c:v>
                </c:pt>
                <c:pt idx="2">
                  <c:v>5290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6894</c:v>
                </c:pt>
                <c:pt idx="1">
                  <c:v>7573</c:v>
                </c:pt>
                <c:pt idx="2">
                  <c:v>8319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31712"/>
        <c:axId val="156133248"/>
      </c:barChart>
      <c:catAx>
        <c:axId val="15613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3248"/>
        <c:crosses val="autoZero"/>
        <c:auto val="1"/>
        <c:lblAlgn val="ctr"/>
        <c:lblOffset val="100"/>
        <c:noMultiLvlLbl val="0"/>
      </c:catAx>
      <c:valAx>
        <c:axId val="156133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2.1178286180723642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2.1731675103308716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2.2138391161649085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2.465166966153288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2.5015871846179136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2.6814208703440223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2.7698497276277827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3.0206815824230642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3.174156666458821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3.507678005589157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3.492160441690805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3.559119792759037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3.73073412957095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4.1487163644402623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3.831988005419102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2.2677608793002784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1.7010509429577185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1.1364667002998645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896"/>
        <c:axId val="157483008"/>
      </c:barChart>
      <c:catAx>
        <c:axId val="1573288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83008"/>
        <c:crosses val="autoZero"/>
        <c:auto val="1"/>
        <c:lblAlgn val="ctr"/>
        <c:lblOffset val="100"/>
        <c:noMultiLvlLbl val="0"/>
      </c:catAx>
      <c:valAx>
        <c:axId val="1574830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8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2.2107214320940067</c:v>
                </c:pt>
                <c:pt idx="1">
                  <c:v>2.2925606389551789</c:v>
                </c:pt>
                <c:pt idx="2">
                  <c:v>2.3725575779562731</c:v>
                </c:pt>
                <c:pt idx="3">
                  <c:v>2.619634040575241</c:v>
                </c:pt>
                <c:pt idx="4">
                  <c:v>2.6566211106891213</c:v>
                </c:pt>
                <c:pt idx="5">
                  <c:v>2.9588947526542828</c:v>
                </c:pt>
                <c:pt idx="6">
                  <c:v>3.0341443090928673</c:v>
                </c:pt>
                <c:pt idx="7">
                  <c:v>3.2598221219524639</c:v>
                </c:pt>
                <c:pt idx="8">
                  <c:v>3.3699330548202235</c:v>
                </c:pt>
                <c:pt idx="9">
                  <c:v>3.6000039679615443</c:v>
                </c:pt>
                <c:pt idx="10">
                  <c:v>3.529005798892372</c:v>
                </c:pt>
                <c:pt idx="11">
                  <c:v>3.4492922857159054</c:v>
                </c:pt>
                <c:pt idx="12">
                  <c:v>3.5667014335678213</c:v>
                </c:pt>
                <c:pt idx="13">
                  <c:v>3.7459682676446748</c:v>
                </c:pt>
                <c:pt idx="14">
                  <c:v>3.2255275971725443</c:v>
                </c:pt>
                <c:pt idx="15">
                  <c:v>1.7451945151434418</c:v>
                </c:pt>
                <c:pt idx="16">
                  <c:v>1.1725326364837059</c:v>
                </c:pt>
                <c:pt idx="17">
                  <c:v>0.69751095440812183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4624"/>
        <c:axId val="157877376"/>
      </c:barChart>
      <c:catAx>
        <c:axId val="1578346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7376"/>
        <c:crosses val="autoZero"/>
        <c:auto val="1"/>
        <c:lblAlgn val="ctr"/>
        <c:lblOffset val="100"/>
        <c:noMultiLvlLbl val="0"/>
      </c:catAx>
      <c:valAx>
        <c:axId val="1578773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46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0.27056950516813616</c:v>
                </c:pt>
                <c:pt idx="1">
                  <c:v>0.25259519034732675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1.9927427892580352</c:v>
                </c:pt>
                <c:pt idx="1">
                  <c:v>0.83603335457757866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10.471395437170173</c:v>
                </c:pt>
                <c:pt idx="1">
                  <c:v>4.8548662113057199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23.092476907038201</c:v>
                </c:pt>
                <c:pt idx="1">
                  <c:v>19.592644374668406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46.046921342503175</c:v>
                </c:pt>
                <c:pt idx="1">
                  <c:v>57.412851322537698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5.463111872570491</c:v>
                </c:pt>
                <c:pt idx="1">
                  <c:v>5.5897947538948705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12.662782146291793</c:v>
                </c:pt>
                <c:pt idx="1">
                  <c:v>11.461214792668398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5840"/>
        <c:axId val="158860032"/>
      </c:barChart>
      <c:catAx>
        <c:axId val="158755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860032"/>
        <c:crosses val="autoZero"/>
        <c:auto val="1"/>
        <c:lblAlgn val="ctr"/>
        <c:lblOffset val="100"/>
        <c:noMultiLvlLbl val="0"/>
      </c:catAx>
      <c:valAx>
        <c:axId val="158860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8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32.266140828679724</c:v>
                </c:pt>
                <c:pt idx="1">
                  <c:v>26.895214705911798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27.913107427730949</c:v>
                </c:pt>
                <c:pt idx="1">
                  <c:v>33.167550360540424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39.50880482305498</c:v>
                </c:pt>
                <c:pt idx="1">
                  <c:v>39.622241723920467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0.31194692053435052</c:v>
                </c:pt>
                <c:pt idx="1">
                  <c:v>0.31499320962731364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8928"/>
        <c:axId val="159550464"/>
      </c:barChart>
      <c:catAx>
        <c:axId val="15954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50464"/>
        <c:crosses val="autoZero"/>
        <c:auto val="1"/>
        <c:lblAlgn val="ctr"/>
        <c:lblOffset val="100"/>
        <c:noMultiLvlLbl val="0"/>
      </c:catAx>
      <c:valAx>
        <c:axId val="159550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9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95</c:v>
                </c:pt>
                <c:pt idx="1">
                  <c:v>113</c:v>
                </c:pt>
                <c:pt idx="2">
                  <c:v>779</c:v>
                </c:pt>
                <c:pt idx="3">
                  <c:v>1207</c:v>
                </c:pt>
                <c:pt idx="4">
                  <c:v>1537</c:v>
                </c:pt>
                <c:pt idx="5">
                  <c:v>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114</c:v>
                </c:pt>
                <c:pt idx="1">
                  <c:v>114</c:v>
                </c:pt>
                <c:pt idx="2">
                  <c:v>740</c:v>
                </c:pt>
                <c:pt idx="3">
                  <c:v>911</c:v>
                </c:pt>
                <c:pt idx="4">
                  <c:v>760</c:v>
                </c:pt>
                <c:pt idx="5">
                  <c:v>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870336"/>
        <c:axId val="159925376"/>
      </c:barChart>
      <c:catAx>
        <c:axId val="159870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5376"/>
        <c:crosses val="autoZero"/>
        <c:auto val="1"/>
        <c:lblAlgn val="ctr"/>
        <c:lblOffset val="100"/>
        <c:noMultiLvlLbl val="0"/>
      </c:catAx>
      <c:valAx>
        <c:axId val="159925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70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1957</c:v>
                </c:pt>
                <c:pt idx="1">
                  <c:v>3663</c:v>
                </c:pt>
                <c:pt idx="2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1286</c:v>
                </c:pt>
                <c:pt idx="1">
                  <c:v>3744</c:v>
                </c:pt>
                <c:pt idx="2">
                  <c:v>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533696"/>
        <c:axId val="199535232"/>
      </c:barChart>
      <c:catAx>
        <c:axId val="19953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5232"/>
        <c:crosses val="autoZero"/>
        <c:auto val="1"/>
        <c:lblAlgn val="ctr"/>
        <c:lblOffset val="100"/>
        <c:noMultiLvlLbl val="0"/>
      </c:catAx>
      <c:valAx>
        <c:axId val="19953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533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1.42</c:v>
                </c:pt>
                <c:pt idx="1">
                  <c:v>0.56999999999999995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322304"/>
        <c:axId val="160324224"/>
      </c:barChart>
      <c:catAx>
        <c:axId val="160322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4224"/>
        <c:crosses val="autoZero"/>
        <c:auto val="1"/>
        <c:lblAlgn val="ctr"/>
        <c:lblOffset val="100"/>
        <c:noMultiLvlLbl val="0"/>
      </c:catAx>
      <c:valAx>
        <c:axId val="16032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2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26.022304832713754</c:v>
                </c:pt>
                <c:pt idx="1">
                  <c:v>61.8757813142931</c:v>
                </c:pt>
                <c:pt idx="2">
                  <c:v>18.60236864489956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73.977695167286257</c:v>
                </c:pt>
                <c:pt idx="1">
                  <c:v>38.124218685706893</c:v>
                </c:pt>
                <c:pt idx="2">
                  <c:v>81.397631355100444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11712"/>
        <c:axId val="160614656"/>
      </c:barChart>
      <c:catAx>
        <c:axId val="160611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4656"/>
        <c:crosses val="autoZero"/>
        <c:auto val="1"/>
        <c:lblAlgn val="ctr"/>
        <c:lblOffset val="100"/>
        <c:noMultiLvlLbl val="0"/>
      </c:catAx>
      <c:valAx>
        <c:axId val="1606146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5619</c:v>
                </c:pt>
                <c:pt idx="1">
                  <c:v>5732</c:v>
                </c:pt>
                <c:pt idx="2">
                  <c:v>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6038</c:v>
                </c:pt>
                <c:pt idx="1">
                  <c:v>6057</c:v>
                </c:pt>
                <c:pt idx="2">
                  <c:v>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5376"/>
        <c:axId val="160932608"/>
      </c:barChart>
      <c:catAx>
        <c:axId val="16088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32608"/>
        <c:crosses val="autoZero"/>
        <c:auto val="1"/>
        <c:lblAlgn val="ctr"/>
        <c:lblOffset val="100"/>
        <c:noMultiLvlLbl val="0"/>
      </c:catAx>
      <c:valAx>
        <c:axId val="16093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5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13318</c:v>
                </c:pt>
                <c:pt idx="1">
                  <c:v>15941</c:v>
                </c:pt>
                <c:pt idx="2">
                  <c:v>12621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14730</c:v>
                </c:pt>
                <c:pt idx="1">
                  <c:v>16804</c:v>
                </c:pt>
                <c:pt idx="2">
                  <c:v>13142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82368"/>
        <c:axId val="161418624"/>
      </c:barChart>
      <c:catAx>
        <c:axId val="16108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18624"/>
        <c:crosses val="autoZero"/>
        <c:auto val="1"/>
        <c:lblAlgn val="ctr"/>
        <c:lblOffset val="100"/>
        <c:noMultiLvlLbl val="0"/>
      </c:catAx>
      <c:valAx>
        <c:axId val="16141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82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26.689716563673187</c:v>
                </c:pt>
                <c:pt idx="1">
                  <c:v>28.24455972742993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27.777276069820545</c:v>
                </c:pt>
                <c:pt idx="1">
                  <c:v>27.982604824764156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15.661028902678689</c:v>
                </c:pt>
                <c:pt idx="1">
                  <c:v>19.374390055986439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13.131130692055956</c:v>
                </c:pt>
                <c:pt idx="1">
                  <c:v>15.383772493023095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7.9883374401713265</c:v>
                </c:pt>
                <c:pt idx="1">
                  <c:v>5.5452257434896506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8.7525103316002912</c:v>
                </c:pt>
                <c:pt idx="1">
                  <c:v>3.4694471553067272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9936"/>
        <c:axId val="161881472"/>
      </c:barChart>
      <c:catAx>
        <c:axId val="161879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1472"/>
        <c:crosses val="autoZero"/>
        <c:auto val="1"/>
        <c:lblAlgn val="ctr"/>
        <c:lblOffset val="100"/>
        <c:noMultiLvlLbl val="0"/>
      </c:catAx>
      <c:valAx>
        <c:axId val="1618814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9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51.57</c:v>
                </c:pt>
                <c:pt idx="1">
                  <c:v>41.11</c:v>
                </c:pt>
                <c:pt idx="2">
                  <c:v>6.02</c:v>
                </c:pt>
                <c:pt idx="3">
                  <c:v>0.97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54.94</c:v>
                </c:pt>
                <c:pt idx="1">
                  <c:v>35.96</c:v>
                </c:pt>
                <c:pt idx="2">
                  <c:v>7.28</c:v>
                </c:pt>
                <c:pt idx="3">
                  <c:v>1.39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13888"/>
        <c:axId val="162215424"/>
      </c:barChart>
      <c:catAx>
        <c:axId val="16221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5424"/>
        <c:crosses val="autoZero"/>
        <c:auto val="1"/>
        <c:lblAlgn val="ctr"/>
        <c:lblOffset val="100"/>
        <c:noMultiLvlLbl val="0"/>
      </c:catAx>
      <c:valAx>
        <c:axId val="162215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38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57551</c:v>
                </c:pt>
                <c:pt idx="1">
                  <c:v>64329</c:v>
                </c:pt>
                <c:pt idx="2">
                  <c:v>73373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9344"/>
        <c:axId val="162251904"/>
      </c:barChart>
      <c:catAx>
        <c:axId val="16224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904"/>
        <c:crosses val="autoZero"/>
        <c:auto val="1"/>
        <c:lblAlgn val="ctr"/>
        <c:lblOffset val="100"/>
        <c:noMultiLvlLbl val="0"/>
      </c:catAx>
      <c:valAx>
        <c:axId val="16225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183555</c:v>
                </c:pt>
                <c:pt idx="1">
                  <c:v>190393</c:v>
                </c:pt>
                <c:pt idx="2">
                  <c:v>196183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231472</c:v>
                </c:pt>
                <c:pt idx="1">
                  <c:v>237585</c:v>
                </c:pt>
                <c:pt idx="2">
                  <c:v>239832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528256"/>
        <c:axId val="162744960"/>
      </c:barChart>
      <c:catAx>
        <c:axId val="16252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744960"/>
        <c:crosses val="autoZero"/>
        <c:auto val="1"/>
        <c:lblAlgn val="ctr"/>
        <c:lblOffset val="100"/>
        <c:noMultiLvlLbl val="0"/>
      </c:catAx>
      <c:valAx>
        <c:axId val="16274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31.2</c:v>
                </c:pt>
                <c:pt idx="1">
                  <c:v>23.8</c:v>
                </c:pt>
                <c:pt idx="2">
                  <c:v>2.4</c:v>
                </c:pt>
                <c:pt idx="3">
                  <c:v>42.6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78.377229386399989</c:v>
                </c:pt>
                <c:pt idx="1">
                  <c:v>91.424878194292532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21.622770613600018</c:v>
                </c:pt>
                <c:pt idx="1">
                  <c:v>8.5751218057074663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110336"/>
        <c:axId val="166111872"/>
      </c:barChart>
      <c:catAx>
        <c:axId val="166110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1872"/>
        <c:crosses val="autoZero"/>
        <c:auto val="1"/>
        <c:lblAlgn val="ctr"/>
        <c:lblOffset val="100"/>
        <c:noMultiLvlLbl val="0"/>
      </c:catAx>
      <c:valAx>
        <c:axId val="1661118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033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93234</c:v>
                </c:pt>
                <c:pt idx="1">
                  <c:v>87862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9792"/>
        <c:axId val="200151808"/>
      </c:barChart>
      <c:catAx>
        <c:axId val="19996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151808"/>
        <c:crosses val="autoZero"/>
        <c:auto val="1"/>
        <c:lblAlgn val="ctr"/>
        <c:lblOffset val="100"/>
        <c:noMultiLvlLbl val="0"/>
      </c:catAx>
      <c:valAx>
        <c:axId val="20015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9792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10.8</c:v>
                </c:pt>
                <c:pt idx="1">
                  <c:v>10.9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84512"/>
        <c:axId val="167586048"/>
      </c:barChart>
      <c:catAx>
        <c:axId val="16758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6048"/>
        <c:crosses val="autoZero"/>
        <c:auto val="1"/>
        <c:lblAlgn val="ctr"/>
        <c:lblOffset val="100"/>
        <c:noMultiLvlLbl val="0"/>
      </c:catAx>
      <c:valAx>
        <c:axId val="16758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10.8</c:v>
                </c:pt>
                <c:pt idx="1">
                  <c:v>13.3</c:v>
                </c:pt>
                <c:pt idx="2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308736"/>
        <c:axId val="168310272"/>
      </c:barChart>
      <c:catAx>
        <c:axId val="1683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10272"/>
        <c:crosses val="autoZero"/>
        <c:auto val="1"/>
        <c:lblAlgn val="ctr"/>
        <c:lblOffset val="100"/>
        <c:noMultiLvlLbl val="0"/>
      </c:catAx>
      <c:valAx>
        <c:axId val="16831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4.09</c:v>
                </c:pt>
                <c:pt idx="1">
                  <c:v>5.58</c:v>
                </c:pt>
                <c:pt idx="2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7.78</c:v>
                </c:pt>
                <c:pt idx="1">
                  <c:v>6.77</c:v>
                </c:pt>
                <c:pt idx="2">
                  <c:v>3.97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80128"/>
        <c:axId val="186481664"/>
      </c:barChart>
      <c:catAx>
        <c:axId val="18648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1664"/>
        <c:crosses val="autoZero"/>
        <c:auto val="1"/>
        <c:lblAlgn val="ctr"/>
        <c:lblOffset val="100"/>
        <c:noMultiLvlLbl val="0"/>
      </c:catAx>
      <c:valAx>
        <c:axId val="18648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80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339306</c:v>
                </c:pt>
                <c:pt idx="1">
                  <c:v>407033</c:v>
                </c:pt>
                <c:pt idx="2">
                  <c:v>494425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56655</c:v>
                </c:pt>
                <c:pt idx="1">
                  <c:v>91213</c:v>
                </c:pt>
                <c:pt idx="2">
                  <c:v>184109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40736"/>
        <c:axId val="186743808"/>
      </c:barChart>
      <c:catAx>
        <c:axId val="18674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3808"/>
        <c:crosses val="autoZero"/>
        <c:auto val="1"/>
        <c:lblAlgn val="ctr"/>
        <c:lblOffset val="100"/>
        <c:noMultiLvlLbl val="0"/>
      </c:catAx>
      <c:valAx>
        <c:axId val="186743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40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1373078</c:v>
                </c:pt>
                <c:pt idx="1">
                  <c:v>1578276</c:v>
                </c:pt>
                <c:pt idx="2">
                  <c:v>1913554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155450</c:v>
                </c:pt>
                <c:pt idx="1">
                  <c:v>210570</c:v>
                </c:pt>
                <c:pt idx="2">
                  <c:v>426246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5360"/>
        <c:axId val="189203200"/>
      </c:barChart>
      <c:catAx>
        <c:axId val="186895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203200"/>
        <c:crosses val="autoZero"/>
        <c:auto val="1"/>
        <c:lblAlgn val="ctr"/>
        <c:lblOffset val="100"/>
        <c:noMultiLvlLbl val="0"/>
      </c:catAx>
      <c:valAx>
        <c:axId val="1892032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5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</c:v>
                </c:pt>
                <c:pt idx="1">
                  <c:v>3.9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2.7</c:v>
                </c:pt>
                <c:pt idx="1">
                  <c:v>2.2999999999999998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2960"/>
        <c:axId val="189367040"/>
      </c:barChart>
      <c:catAx>
        <c:axId val="18935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67040"/>
        <c:crosses val="autoZero"/>
        <c:auto val="1"/>
        <c:lblAlgn val="ctr"/>
        <c:lblOffset val="100"/>
        <c:noMultiLvlLbl val="0"/>
      </c:catAx>
      <c:valAx>
        <c:axId val="189367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2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24.7</c:v>
                </c:pt>
                <c:pt idx="1">
                  <c:v>26</c:v>
                </c:pt>
                <c:pt idx="2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31.7</c:v>
                </c:pt>
                <c:pt idx="1">
                  <c:v>33</c:v>
                </c:pt>
                <c:pt idx="2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3552"/>
        <c:axId val="189547648"/>
      </c:barChart>
      <c:catAx>
        <c:axId val="1894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7648"/>
        <c:crosses val="autoZero"/>
        <c:auto val="1"/>
        <c:lblAlgn val="ctr"/>
        <c:lblOffset val="100"/>
        <c:noMultiLvlLbl val="0"/>
      </c:catAx>
      <c:valAx>
        <c:axId val="189547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429362.99</c:v>
                </c:pt>
                <c:pt idx="1">
                  <c:v>642904.92000000004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9696"/>
        <c:axId val="189736064"/>
      </c:barChart>
      <c:catAx>
        <c:axId val="18970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6064"/>
        <c:crosses val="autoZero"/>
        <c:auto val="1"/>
        <c:lblAlgn val="ctr"/>
        <c:lblOffset val="100"/>
        <c:noMultiLvlLbl val="0"/>
      </c:catAx>
      <c:valAx>
        <c:axId val="18973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95</c:v>
                </c:pt>
                <c:pt idx="1">
                  <c:v>97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85</c:v>
                </c:pt>
                <c:pt idx="1">
                  <c:v>83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9168"/>
        <c:axId val="190044032"/>
      </c:barChart>
      <c:catAx>
        <c:axId val="18995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44032"/>
        <c:crosses val="autoZero"/>
        <c:auto val="1"/>
        <c:lblAlgn val="ctr"/>
        <c:lblOffset val="100"/>
        <c:noMultiLvlLbl val="0"/>
      </c:catAx>
      <c:valAx>
        <c:axId val="19004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712615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698689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1289500</v>
      </c>
      <c r="C4" s="35">
        <v>637525</v>
      </c>
      <c r="D4" s="63">
        <v>651975</v>
      </c>
      <c r="E4" s="211"/>
    </row>
    <row r="5" spans="1:5" ht="30" x14ac:dyDescent="0.25">
      <c r="A5" s="201" t="s">
        <v>716</v>
      </c>
      <c r="B5" s="72">
        <v>1275827</v>
      </c>
      <c r="C5" s="61">
        <v>633384</v>
      </c>
      <c r="D5" s="111">
        <v>642443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181812</v>
      </c>
      <c r="C4" s="71">
        <v>275751</v>
      </c>
    </row>
    <row r="5" spans="1:6" x14ac:dyDescent="0.25">
      <c r="A5" s="286" t="s">
        <v>719</v>
      </c>
      <c r="B5" s="214">
        <v>78401</v>
      </c>
      <c r="C5" s="214">
        <v>93528</v>
      </c>
    </row>
    <row r="6" spans="1:6" x14ac:dyDescent="0.25">
      <c r="A6" s="286" t="s">
        <v>720</v>
      </c>
      <c r="B6" s="214">
        <v>104931</v>
      </c>
      <c r="C6" s="214">
        <v>111662</v>
      </c>
    </row>
    <row r="7" spans="1:6" x14ac:dyDescent="0.25">
      <c r="A7" s="286" t="s">
        <v>721</v>
      </c>
      <c r="B7" s="214">
        <v>207382</v>
      </c>
      <c r="C7" s="214">
        <v>164644</v>
      </c>
    </row>
    <row r="8" spans="1:6" x14ac:dyDescent="0.25">
      <c r="A8" s="286" t="s">
        <v>722</v>
      </c>
      <c r="B8" s="214">
        <v>1492</v>
      </c>
      <c r="C8" s="214">
        <v>5389</v>
      </c>
    </row>
    <row r="9" spans="1:6" x14ac:dyDescent="0.25">
      <c r="A9" s="286" t="s">
        <v>723</v>
      </c>
      <c r="B9" s="214">
        <v>60636</v>
      </c>
      <c r="C9" s="214">
        <v>56755</v>
      </c>
    </row>
    <row r="10" spans="1:6" ht="30" x14ac:dyDescent="0.25">
      <c r="A10" s="293" t="s">
        <v>724</v>
      </c>
      <c r="B10" s="214">
        <v>123242</v>
      </c>
      <c r="C10" s="214">
        <v>18279</v>
      </c>
    </row>
    <row r="11" spans="1:6" x14ac:dyDescent="0.25">
      <c r="A11" s="286" t="s">
        <v>887</v>
      </c>
      <c r="B11" s="214">
        <v>33107</v>
      </c>
      <c r="C11" s="214">
        <v>46905</v>
      </c>
    </row>
    <row r="12" spans="1:6" x14ac:dyDescent="0.25">
      <c r="A12" s="294" t="s">
        <v>16</v>
      </c>
      <c r="B12" s="1">
        <f>SUM(B4:B11)</f>
        <v>791003</v>
      </c>
      <c r="C12" s="1">
        <f>SUM(C4:C11)</f>
        <v>772913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199687</v>
      </c>
      <c r="C19" s="71">
        <v>250344</v>
      </c>
    </row>
    <row r="20" spans="1:3" x14ac:dyDescent="0.25">
      <c r="A20" s="286" t="s">
        <v>719</v>
      </c>
      <c r="B20" s="214">
        <v>51479</v>
      </c>
      <c r="C20" s="214">
        <v>62858</v>
      </c>
    </row>
    <row r="21" spans="1:3" x14ac:dyDescent="0.25">
      <c r="A21" s="286" t="s">
        <v>720</v>
      </c>
      <c r="B21" s="214">
        <v>91369</v>
      </c>
      <c r="C21" s="214">
        <v>96608</v>
      </c>
    </row>
    <row r="22" spans="1:3" x14ac:dyDescent="0.25">
      <c r="A22" s="286" t="s">
        <v>721</v>
      </c>
      <c r="B22" s="214">
        <v>194909</v>
      </c>
      <c r="C22" s="214">
        <v>164794</v>
      </c>
    </row>
    <row r="23" spans="1:3" x14ac:dyDescent="0.25">
      <c r="A23" s="286" t="s">
        <v>722</v>
      </c>
      <c r="B23" s="214">
        <v>1104</v>
      </c>
      <c r="C23" s="214">
        <v>2790</v>
      </c>
    </row>
    <row r="24" spans="1:3" x14ac:dyDescent="0.25">
      <c r="A24" s="286" t="s">
        <v>723</v>
      </c>
      <c r="B24" s="214">
        <v>45962</v>
      </c>
      <c r="C24" s="214">
        <v>40126</v>
      </c>
    </row>
    <row r="25" spans="1:3" ht="30" x14ac:dyDescent="0.25">
      <c r="A25" s="293" t="s">
        <v>724</v>
      </c>
      <c r="B25" s="214">
        <v>96470</v>
      </c>
      <c r="C25" s="214">
        <v>20942</v>
      </c>
    </row>
    <row r="26" spans="1:3" x14ac:dyDescent="0.25">
      <c r="A26" s="286" t="s">
        <v>887</v>
      </c>
      <c r="B26" s="214">
        <v>29084</v>
      </c>
      <c r="C26" s="214">
        <v>57524</v>
      </c>
    </row>
    <row r="27" spans="1:3" x14ac:dyDescent="0.25">
      <c r="A27" s="294" t="s">
        <v>16</v>
      </c>
      <c r="B27" s="1">
        <f>SUM(B19:B26)</f>
        <v>710064</v>
      </c>
      <c r="C27" s="1">
        <f>SUM(C19:C26)</f>
        <v>695986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73.37</v>
      </c>
      <c r="C4" s="1018">
        <v>70.44</v>
      </c>
      <c r="D4" s="1018">
        <v>76.61</v>
      </c>
      <c r="E4" s="1019">
        <v>56</v>
      </c>
      <c r="F4" s="1019">
        <v>158.4</v>
      </c>
      <c r="G4" s="1020">
        <v>44.2</v>
      </c>
      <c r="H4" s="1021">
        <v>43</v>
      </c>
      <c r="I4" s="1022">
        <v>45.5</v>
      </c>
      <c r="J4" s="1019">
        <v>10.8</v>
      </c>
    </row>
    <row r="5" spans="1:12" x14ac:dyDescent="0.25">
      <c r="A5" s="498">
        <v>2021</v>
      </c>
      <c r="B5" s="757">
        <v>71.790000000000006</v>
      </c>
      <c r="C5" s="758">
        <v>69.27</v>
      </c>
      <c r="D5" s="758">
        <v>74.569999999999993</v>
      </c>
      <c r="E5" s="1023">
        <v>55</v>
      </c>
      <c r="F5" s="1023">
        <v>158.69999999999999</v>
      </c>
      <c r="G5" s="1024">
        <v>44.3</v>
      </c>
      <c r="H5" s="1025">
        <v>43</v>
      </c>
      <c r="I5" s="1026">
        <v>45.5</v>
      </c>
      <c r="J5" s="1023">
        <v>13.3</v>
      </c>
    </row>
    <row r="6" spans="1:12" x14ac:dyDescent="0.25">
      <c r="A6" s="499">
        <v>2022</v>
      </c>
      <c r="B6" s="1011">
        <v>75.11</v>
      </c>
      <c r="C6" s="1012">
        <v>72.66</v>
      </c>
      <c r="D6" s="1012">
        <v>77.72</v>
      </c>
      <c r="E6" s="1013">
        <v>54</v>
      </c>
      <c r="F6" s="1013">
        <v>167.7</v>
      </c>
      <c r="G6" s="1014">
        <v>44.8</v>
      </c>
      <c r="H6" s="1015">
        <v>43.7</v>
      </c>
      <c r="I6" s="1016">
        <v>46</v>
      </c>
      <c r="J6" s="1013">
        <v>11.8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10.8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13.3</v>
      </c>
    </row>
    <row r="13" spans="1:12" x14ac:dyDescent="0.25">
      <c r="A13" s="633">
        <f t="shared" si="0"/>
        <v>2022</v>
      </c>
      <c r="B13" s="627">
        <f t="shared" si="1"/>
        <v>11.8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391714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436016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30.9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73373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106727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379356</v>
      </c>
      <c r="C5" s="70">
        <v>415027</v>
      </c>
      <c r="D5" s="55">
        <v>231472</v>
      </c>
      <c r="E5" s="110">
        <v>183555</v>
      </c>
      <c r="F5" s="55">
        <v>28.2</v>
      </c>
      <c r="G5" s="55">
        <v>31.7</v>
      </c>
      <c r="H5" s="110">
        <v>24.7</v>
      </c>
      <c r="I5" s="55"/>
      <c r="J5" s="70"/>
      <c r="K5" s="55"/>
      <c r="L5" s="55"/>
      <c r="M5" s="71">
        <v>90</v>
      </c>
      <c r="N5" s="71">
        <v>85</v>
      </c>
      <c r="O5" s="71">
        <v>95</v>
      </c>
    </row>
    <row r="6" spans="1:16" x14ac:dyDescent="0.25">
      <c r="A6" s="215">
        <v>2021</v>
      </c>
      <c r="B6" s="212">
        <v>389753</v>
      </c>
      <c r="C6" s="212">
        <v>427978</v>
      </c>
      <c r="D6" s="58">
        <v>237585</v>
      </c>
      <c r="E6" s="160">
        <v>190393</v>
      </c>
      <c r="F6" s="58">
        <v>29.5</v>
      </c>
      <c r="G6" s="58">
        <v>33</v>
      </c>
      <c r="H6" s="160">
        <v>26</v>
      </c>
      <c r="I6" s="58">
        <v>57551</v>
      </c>
      <c r="J6" s="212">
        <v>129879</v>
      </c>
      <c r="K6" s="58">
        <v>59513</v>
      </c>
      <c r="L6" s="58">
        <v>70366</v>
      </c>
      <c r="M6" s="214">
        <v>90</v>
      </c>
      <c r="N6" s="214">
        <v>83</v>
      </c>
      <c r="O6" s="214">
        <v>97</v>
      </c>
    </row>
    <row r="7" spans="1:16" x14ac:dyDescent="0.25">
      <c r="A7" s="229">
        <v>2022</v>
      </c>
      <c r="B7" s="167">
        <v>391714</v>
      </c>
      <c r="C7" s="167">
        <v>436016</v>
      </c>
      <c r="D7" s="94">
        <v>239832</v>
      </c>
      <c r="E7" s="169">
        <v>196183</v>
      </c>
      <c r="F7" s="94">
        <v>30.9</v>
      </c>
      <c r="G7" s="58">
        <v>34.299999999999997</v>
      </c>
      <c r="H7" s="160">
        <v>27.5</v>
      </c>
      <c r="I7" s="94">
        <v>64329</v>
      </c>
      <c r="J7" s="167">
        <v>115250</v>
      </c>
      <c r="K7" s="94">
        <v>52785</v>
      </c>
      <c r="L7" s="94">
        <v>62465</v>
      </c>
      <c r="M7" s="214">
        <v>82</v>
      </c>
      <c r="N7" s="214">
        <v>76</v>
      </c>
      <c r="O7" s="214">
        <v>88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73373</v>
      </c>
      <c r="J8" s="1072">
        <v>106727</v>
      </c>
      <c r="K8" s="1073">
        <v>48706</v>
      </c>
      <c r="L8" s="1073">
        <v>58021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57551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64329</v>
      </c>
      <c r="F14" s="514">
        <f>A5</f>
        <v>2020</v>
      </c>
      <c r="G14" s="310">
        <f>IF(ISBLANK(E5),"",E5)</f>
        <v>183555</v>
      </c>
      <c r="H14" s="310">
        <f>IF(ISBLANK(D5),"",D5)</f>
        <v>231472</v>
      </c>
      <c r="K14" s="514">
        <f>A6</f>
        <v>2021</v>
      </c>
      <c r="L14" s="310">
        <f>IF(ISBLANK(L6),"",L6)</f>
        <v>70366</v>
      </c>
      <c r="M14" s="310">
        <f>IF(ISBLANK(K6),"",K6)</f>
        <v>59513</v>
      </c>
    </row>
    <row r="15" spans="1:16" x14ac:dyDescent="0.25">
      <c r="A15" s="481">
        <f>A8</f>
        <v>2023</v>
      </c>
      <c r="B15" s="311">
        <f t="shared" si="0"/>
        <v>73373</v>
      </c>
      <c r="F15" s="486">
        <f t="shared" ref="F15:F16" si="1">A6</f>
        <v>2021</v>
      </c>
      <c r="G15" s="479">
        <f t="shared" ref="G15:G16" si="2">IF(ISBLANK(E6),"",E6)</f>
        <v>190393</v>
      </c>
      <c r="H15" s="479">
        <f t="shared" ref="H15:H16" si="3">IF(ISBLANK(D6),"",D6)</f>
        <v>237585</v>
      </c>
      <c r="K15" s="486">
        <f>A7</f>
        <v>2022</v>
      </c>
      <c r="L15" s="479">
        <f t="shared" ref="L15:L16" si="4">IF(ISBLANK(L7),"",L7)</f>
        <v>62465</v>
      </c>
      <c r="M15" s="479">
        <f t="shared" ref="M15:M16" si="5">IF(ISBLANK(K7),"",K7)</f>
        <v>52785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196183</v>
      </c>
      <c r="H16" s="311">
        <f t="shared" si="3"/>
        <v>239832</v>
      </c>
      <c r="K16" s="481">
        <f>A8</f>
        <v>2023</v>
      </c>
      <c r="L16" s="311">
        <f t="shared" si="4"/>
        <v>58021</v>
      </c>
      <c r="M16" s="311">
        <f t="shared" si="5"/>
        <v>48706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379356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389753</v>
      </c>
      <c r="C21" s="373"/>
      <c r="D21" s="197"/>
      <c r="F21" s="514">
        <f>A5</f>
        <v>2020</v>
      </c>
      <c r="G21" s="310">
        <f>IF(ISBLANK(E5),"",E5)</f>
        <v>183555</v>
      </c>
      <c r="H21" s="310">
        <f>IF(ISBLANK(D5),"",D5)</f>
        <v>231472</v>
      </c>
      <c r="K21" s="514">
        <f>A6</f>
        <v>2021</v>
      </c>
      <c r="L21" s="310">
        <f>IF(ISBLANK(L6),"",L6)</f>
        <v>70366</v>
      </c>
      <c r="M21" s="310">
        <f>IF(ISBLANK(K6),"",K6)</f>
        <v>59513</v>
      </c>
    </row>
    <row r="22" spans="1:15" x14ac:dyDescent="0.25">
      <c r="A22" s="481">
        <f t="shared" si="6"/>
        <v>2022</v>
      </c>
      <c r="B22" s="311">
        <f t="shared" si="7"/>
        <v>391714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190393</v>
      </c>
      <c r="H22" s="479">
        <f t="shared" ref="H22:H23" si="10">IF(ISBLANK(D6),"",D6)</f>
        <v>237585</v>
      </c>
      <c r="K22" s="486">
        <f>A7</f>
        <v>2022</v>
      </c>
      <c r="L22" s="479">
        <f>IF(ISBLANK(L7),"",L7)</f>
        <v>62465</v>
      </c>
      <c r="M22" s="479">
        <f>IF(ISBLANK(K7),"",K7)</f>
        <v>52785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196183</v>
      </c>
      <c r="H23" s="311">
        <f t="shared" si="10"/>
        <v>239832</v>
      </c>
      <c r="K23" s="481">
        <f>A8</f>
        <v>2023</v>
      </c>
      <c r="L23" s="311">
        <f>IF(ISBLANK(L8),"",L8)</f>
        <v>58021</v>
      </c>
      <c r="M23" s="311">
        <f>IF(ISBLANK(K8),"",K8)</f>
        <v>48706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379356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389753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391714</v>
      </c>
      <c r="C28" s="373"/>
      <c r="D28" s="197"/>
      <c r="F28" s="514">
        <f>A5</f>
        <v>2020</v>
      </c>
      <c r="G28" s="310">
        <f>IF(ISBLANK(H5),"",H5)</f>
        <v>24.7</v>
      </c>
      <c r="H28" s="310">
        <f>IF(ISBLANK(G5),"",G5)</f>
        <v>31.7</v>
      </c>
      <c r="K28" s="514">
        <f>A5</f>
        <v>2020</v>
      </c>
      <c r="L28" s="310">
        <f>IF(ISBLANK(O5),"",O5)</f>
        <v>95</v>
      </c>
      <c r="M28" s="310">
        <f>IF(ISBLANK(N5),"",N5)</f>
        <v>85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</v>
      </c>
      <c r="H29" s="479">
        <f t="shared" ref="H29:H30" si="15">IF(ISBLANK(G6),"",G6)</f>
        <v>33</v>
      </c>
      <c r="K29" s="486">
        <f t="shared" ref="K29:K30" si="16">A6</f>
        <v>2021</v>
      </c>
      <c r="L29" s="479">
        <f t="shared" ref="L29:L30" si="17">IF(ISBLANK(O6),"",O6)</f>
        <v>97</v>
      </c>
      <c r="M29" s="479">
        <f t="shared" ref="M29:M30" si="18">IF(ISBLANK(N6),"",N6)</f>
        <v>83</v>
      </c>
    </row>
    <row r="30" spans="1:15" x14ac:dyDescent="0.25">
      <c r="F30" s="481">
        <f t="shared" si="13"/>
        <v>2022</v>
      </c>
      <c r="G30" s="311">
        <f t="shared" si="14"/>
        <v>27.5</v>
      </c>
      <c r="H30" s="311">
        <f t="shared" si="15"/>
        <v>34.299999999999997</v>
      </c>
      <c r="K30" s="481">
        <f t="shared" si="16"/>
        <v>2022</v>
      </c>
      <c r="L30" s="311">
        <f t="shared" si="17"/>
        <v>88</v>
      </c>
      <c r="M30" s="311">
        <f t="shared" si="18"/>
        <v>76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24.7</v>
      </c>
      <c r="H35" s="310">
        <f>IF(ISBLANK(G5),"",G5)</f>
        <v>31.7</v>
      </c>
      <c r="K35" s="514">
        <f>A5</f>
        <v>2020</v>
      </c>
      <c r="L35" s="310">
        <f>IF(ISBLANK(O5),"",O5)</f>
        <v>95</v>
      </c>
      <c r="M35" s="310">
        <f>IF(ISBLANK(N5),"",N5)</f>
        <v>85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</v>
      </c>
      <c r="H36" s="479">
        <f t="shared" ref="H36:H37" si="21">IF(ISBLANK(G6),"",G6)</f>
        <v>33</v>
      </c>
      <c r="K36" s="486">
        <f t="shared" ref="K36:K37" si="22">A6</f>
        <v>2021</v>
      </c>
      <c r="L36" s="479">
        <f t="shared" ref="L36:L37" si="23">IF(ISBLANK(O6),"",O6)</f>
        <v>97</v>
      </c>
      <c r="M36" s="479">
        <f t="shared" ref="M36:M37" si="24">IF(ISBLANK(N6),"",N6)</f>
        <v>83</v>
      </c>
    </row>
    <row r="37" spans="6:15" x14ac:dyDescent="0.25">
      <c r="F37" s="481">
        <f t="shared" si="19"/>
        <v>2022</v>
      </c>
      <c r="G37" s="311">
        <f t="shared" si="20"/>
        <v>27.5</v>
      </c>
      <c r="H37" s="311">
        <f t="shared" si="21"/>
        <v>34.299999999999997</v>
      </c>
      <c r="K37" s="481">
        <f t="shared" si="22"/>
        <v>2022</v>
      </c>
      <c r="L37" s="311">
        <f t="shared" si="23"/>
        <v>88</v>
      </c>
      <c r="M37" s="311">
        <f t="shared" si="24"/>
        <v>76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20.7</v>
      </c>
      <c r="C6" s="35">
        <v>20.7</v>
      </c>
      <c r="D6" s="63">
        <v>20.6</v>
      </c>
      <c r="E6" s="35">
        <v>54.6</v>
      </c>
      <c r="F6" s="35">
        <v>51.1</v>
      </c>
      <c r="G6" s="35">
        <v>57.5</v>
      </c>
      <c r="H6" s="292">
        <v>24.8</v>
      </c>
      <c r="I6" s="35">
        <v>28.2</v>
      </c>
      <c r="J6" s="63">
        <v>21.9</v>
      </c>
      <c r="M6" s="127" t="s">
        <v>16</v>
      </c>
      <c r="N6" s="935">
        <f>IF(ISBLANK(B8),"",B8)</f>
        <v>19.3</v>
      </c>
      <c r="O6" s="935">
        <f>IF(ISBLANK(E8),"",E8)</f>
        <v>53.1</v>
      </c>
      <c r="P6" s="128">
        <f>IF(ISBLANK(H8),"",H8)</f>
        <v>27.6</v>
      </c>
    </row>
    <row r="7" spans="1:19" x14ac:dyDescent="0.25">
      <c r="A7" s="286">
        <v>2022</v>
      </c>
      <c r="B7" s="167">
        <v>20.100000000000001</v>
      </c>
      <c r="C7" s="94">
        <v>20.100000000000001</v>
      </c>
      <c r="D7" s="169">
        <v>20</v>
      </c>
      <c r="E7" s="94">
        <v>53.4</v>
      </c>
      <c r="F7" s="94">
        <v>50.5</v>
      </c>
      <c r="G7" s="94">
        <v>55.9</v>
      </c>
      <c r="H7" s="167">
        <v>26.5</v>
      </c>
      <c r="I7" s="94">
        <v>29.4</v>
      </c>
      <c r="J7" s="169">
        <v>24.1</v>
      </c>
    </row>
    <row r="8" spans="1:19" x14ac:dyDescent="0.25">
      <c r="A8" s="218">
        <v>2023</v>
      </c>
      <c r="B8" s="167">
        <v>19.3</v>
      </c>
      <c r="C8" s="94">
        <v>19.600000000000001</v>
      </c>
      <c r="D8" s="169">
        <v>19.100000000000001</v>
      </c>
      <c r="E8" s="94">
        <v>53.1</v>
      </c>
      <c r="F8" s="94">
        <v>50.3</v>
      </c>
      <c r="G8" s="94">
        <v>55.5</v>
      </c>
      <c r="H8" s="167">
        <v>27.6</v>
      </c>
      <c r="I8" s="94">
        <v>30.1</v>
      </c>
      <c r="J8" s="169">
        <v>25.4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19.100000000000001</v>
      </c>
      <c r="O12" s="936">
        <f>IF(ISBLANK(G8),"",G8)</f>
        <v>55.5</v>
      </c>
      <c r="P12" s="938">
        <f>IF(ISBLANK(J8),"",J8)</f>
        <v>25.4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19.600000000000001</v>
      </c>
      <c r="O13" s="937">
        <f>IF(ISBLANK(F8),"",F8)</f>
        <v>50.3</v>
      </c>
      <c r="P13" s="939">
        <f>IF(ISBLANK(I8),"",I8)</f>
        <v>30.1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19.3</v>
      </c>
      <c r="O20" s="935">
        <f>IF(ISBLANK(E8),"",E8)</f>
        <v>53.1</v>
      </c>
      <c r="P20" s="940">
        <f>IF(ISBLANK(H8),"",H8)</f>
        <v>27.6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19.100000000000001</v>
      </c>
      <c r="O24" s="936">
        <f>IF(ISBLANK(G8),"",G8)</f>
        <v>55.5</v>
      </c>
      <c r="P24" s="938">
        <f>IF(ISBLANK(J8),"",J8)</f>
        <v>25.4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19.600000000000001</v>
      </c>
      <c r="O25" s="937">
        <f>IF(ISBLANK(F8),"",F8)</f>
        <v>50.3</v>
      </c>
      <c r="P25" s="939">
        <f>IF(ISBLANK(I8),"",I8)</f>
        <v>30.1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70280346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49798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58024451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41114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199145439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141107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14380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883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854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57505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5290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8319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18558395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32.5</v>
      </c>
      <c r="E20" s="600">
        <v>31.5</v>
      </c>
      <c r="F20" s="600">
        <v>31.2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25.4</v>
      </c>
      <c r="E21" s="751">
        <v>24.6</v>
      </c>
      <c r="F21" s="751">
        <v>23.8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</v>
      </c>
      <c r="E22" s="752">
        <v>2.4</v>
      </c>
      <c r="F22" s="752">
        <v>2.4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31.2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23.8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2.4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42.6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31.2</v>
      </c>
      <c r="C30" s="204" t="s">
        <v>493</v>
      </c>
    </row>
    <row r="31" spans="1:11" x14ac:dyDescent="0.25">
      <c r="A31" s="698" t="s">
        <v>1430</v>
      </c>
      <c r="B31" s="734">
        <f>F21</f>
        <v>23.8</v>
      </c>
    </row>
    <row r="32" spans="1:11" x14ac:dyDescent="0.25">
      <c r="A32" s="698" t="s">
        <v>1431</v>
      </c>
      <c r="B32" s="734">
        <f>F22</f>
        <v>2.4</v>
      </c>
    </row>
    <row r="33" spans="1:2" x14ac:dyDescent="0.25">
      <c r="A33" s="699" t="s">
        <v>1432</v>
      </c>
      <c r="B33" s="732">
        <f>100-(B30+B31+B32)</f>
        <v>42.6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14513</v>
      </c>
      <c r="C4" s="71">
        <v>757</v>
      </c>
      <c r="D4" s="71">
        <v>947</v>
      </c>
      <c r="G4" s="217">
        <f>A4</f>
        <v>2021</v>
      </c>
      <c r="H4" s="289">
        <f>IF(ISBLANK(C4),"",C4)</f>
        <v>757</v>
      </c>
      <c r="I4" s="289">
        <f>IF(ISBLANK(D4),"",D4)</f>
        <v>947</v>
      </c>
    </row>
    <row r="5" spans="1:9" x14ac:dyDescent="0.25">
      <c r="A5" s="286">
        <v>2022</v>
      </c>
      <c r="B5" s="214">
        <v>14470</v>
      </c>
      <c r="C5" s="214">
        <v>872</v>
      </c>
      <c r="D5" s="214">
        <v>922</v>
      </c>
      <c r="G5" s="286">
        <f t="shared" ref="G5:G6" si="0">A5</f>
        <v>2022</v>
      </c>
      <c r="H5" s="290">
        <f t="shared" ref="H5:H6" si="1">IF(ISBLANK(C5),"",C5)</f>
        <v>872</v>
      </c>
      <c r="I5" s="290">
        <f t="shared" ref="I5:I6" si="2">IF(ISBLANK(D5),"",D5)</f>
        <v>922</v>
      </c>
    </row>
    <row r="6" spans="1:9" x14ac:dyDescent="0.25">
      <c r="A6" s="218">
        <v>2023</v>
      </c>
      <c r="B6" s="168">
        <v>14380</v>
      </c>
      <c r="C6" s="168">
        <v>883</v>
      </c>
      <c r="D6" s="168">
        <v>854</v>
      </c>
      <c r="G6" s="219">
        <f t="shared" si="0"/>
        <v>2023</v>
      </c>
      <c r="H6" s="291">
        <f t="shared" si="1"/>
        <v>883</v>
      </c>
      <c r="I6" s="291">
        <f t="shared" si="2"/>
        <v>854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757</v>
      </c>
      <c r="I12" s="289">
        <f>IF(ISBLANK(D4),"",D4)</f>
        <v>947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872</v>
      </c>
      <c r="I13" s="290">
        <f t="shared" si="4"/>
        <v>922</v>
      </c>
    </row>
    <row r="14" spans="1:9" x14ac:dyDescent="0.25">
      <c r="G14" s="219">
        <f t="shared" si="3"/>
        <v>2023</v>
      </c>
      <c r="H14" s="291">
        <f t="shared" ref="H14:I14" si="5">IF(ISBLANK(C6),"",C6)</f>
        <v>883</v>
      </c>
      <c r="I14" s="291">
        <f t="shared" si="5"/>
        <v>854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52135</v>
      </c>
      <c r="C23" s="71">
        <v>4845</v>
      </c>
      <c r="D23" s="71">
        <v>6894</v>
      </c>
      <c r="G23" s="217">
        <f>A23</f>
        <v>2021</v>
      </c>
      <c r="H23" s="289">
        <f>IF(ISBLANK(C23),"",C23)</f>
        <v>4845</v>
      </c>
      <c r="I23" s="289">
        <f>IF(ISBLANK(D23),"",D23)</f>
        <v>6894</v>
      </c>
    </row>
    <row r="24" spans="1:13" x14ac:dyDescent="0.25">
      <c r="A24" s="286">
        <v>2022</v>
      </c>
      <c r="B24" s="214">
        <v>54425</v>
      </c>
      <c r="C24" s="214">
        <v>5326</v>
      </c>
      <c r="D24" s="214">
        <v>7573</v>
      </c>
      <c r="G24" s="286">
        <f t="shared" ref="G24:G25" si="6">A24</f>
        <v>2022</v>
      </c>
      <c r="H24" s="290">
        <f t="shared" ref="H24:H25" si="7">IF(ISBLANK(C24),"",C24)</f>
        <v>5326</v>
      </c>
      <c r="I24" s="290">
        <f t="shared" ref="I24:I25" si="8">IF(ISBLANK(D24),"",D24)</f>
        <v>7573</v>
      </c>
    </row>
    <row r="25" spans="1:13" x14ac:dyDescent="0.25">
      <c r="A25" s="218">
        <v>2023</v>
      </c>
      <c r="B25" s="168">
        <v>57505</v>
      </c>
      <c r="C25" s="168">
        <v>5290</v>
      </c>
      <c r="D25" s="168">
        <v>8319</v>
      </c>
      <c r="G25" s="219">
        <f t="shared" si="6"/>
        <v>2023</v>
      </c>
      <c r="H25" s="291">
        <f t="shared" si="7"/>
        <v>5290</v>
      </c>
      <c r="I25" s="291">
        <f t="shared" si="8"/>
        <v>8319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4845</v>
      </c>
      <c r="I31" s="289">
        <f>IF(ISBLANK(D23),"",D23)</f>
        <v>6894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5326</v>
      </c>
      <c r="I32" s="290">
        <f t="shared" si="10"/>
        <v>7573</v>
      </c>
    </row>
    <row r="33" spans="7:9" x14ac:dyDescent="0.25">
      <c r="G33" s="219">
        <f t="shared" si="9"/>
        <v>2023</v>
      </c>
      <c r="H33" s="291">
        <f t="shared" ref="H33:I33" si="11">IF(ISBLANK(C25),"",C25)</f>
        <v>5290</v>
      </c>
      <c r="I33" s="291">
        <f t="shared" si="11"/>
        <v>8319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46826159</v>
      </c>
      <c r="C4" s="1077">
        <v>31782</v>
      </c>
      <c r="D4" s="110">
        <v>36696299</v>
      </c>
      <c r="E4" s="70">
        <v>24907</v>
      </c>
      <c r="F4" s="1076">
        <v>7180866</v>
      </c>
      <c r="G4" s="70">
        <v>4874</v>
      </c>
      <c r="H4" s="1078">
        <v>144193171</v>
      </c>
      <c r="I4" s="1077">
        <v>97868</v>
      </c>
    </row>
    <row r="5" spans="1:9" x14ac:dyDescent="0.25">
      <c r="A5" s="587">
        <v>2021</v>
      </c>
      <c r="B5" s="1079">
        <v>55666522</v>
      </c>
      <c r="C5" s="1080">
        <v>38335</v>
      </c>
      <c r="D5" s="160">
        <v>43354847</v>
      </c>
      <c r="E5" s="212">
        <v>29856</v>
      </c>
      <c r="F5" s="1079">
        <v>4175403</v>
      </c>
      <c r="G5" s="212">
        <v>2875</v>
      </c>
      <c r="H5" s="1081">
        <v>176583378</v>
      </c>
      <c r="I5" s="1080">
        <v>121603</v>
      </c>
    </row>
    <row r="6" spans="1:9" x14ac:dyDescent="0.25">
      <c r="A6" s="588">
        <v>2022</v>
      </c>
      <c r="B6" s="1082">
        <v>62110535</v>
      </c>
      <c r="C6" s="1083">
        <v>44009</v>
      </c>
      <c r="D6" s="169">
        <v>47448631</v>
      </c>
      <c r="E6" s="167">
        <v>33620</v>
      </c>
      <c r="F6" s="1082">
        <v>4705142</v>
      </c>
      <c r="G6" s="167">
        <v>3334</v>
      </c>
      <c r="H6" s="1084">
        <v>199145439</v>
      </c>
      <c r="I6" s="1083">
        <v>141107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13074140</v>
      </c>
      <c r="C4" s="1076">
        <v>53490133</v>
      </c>
      <c r="D4" s="1077">
        <v>36305</v>
      </c>
      <c r="E4" s="1076">
        <v>54147430</v>
      </c>
      <c r="F4" s="1077">
        <v>36751</v>
      </c>
    </row>
    <row r="5" spans="1:6" x14ac:dyDescent="0.25">
      <c r="A5" s="480">
        <v>2021</v>
      </c>
      <c r="B5" s="1081">
        <v>15871320</v>
      </c>
      <c r="C5" s="1079">
        <v>65472500</v>
      </c>
      <c r="D5" s="1080">
        <v>45087</v>
      </c>
      <c r="E5" s="1079">
        <v>61649865</v>
      </c>
      <c r="F5" s="1080">
        <v>42455</v>
      </c>
    </row>
    <row r="6" spans="1:6" ht="15.75" thickBot="1" x14ac:dyDescent="0.3">
      <c r="A6" s="960">
        <v>2022</v>
      </c>
      <c r="B6" s="1085">
        <v>18558395</v>
      </c>
      <c r="C6" s="1086">
        <v>70280346</v>
      </c>
      <c r="D6" s="1087">
        <v>49798</v>
      </c>
      <c r="E6" s="1086">
        <v>58024451</v>
      </c>
      <c r="F6" s="1087">
        <v>41114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South and East Serbia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26248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1973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1411304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-9.8000000000000007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75.11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44.8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167.7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1289500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1275827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41676</v>
      </c>
      <c r="C63" s="548">
        <f>IF(ISBLANK('DEM2'!C7),"-",'DEM2'!C7)</f>
        <v>44256</v>
      </c>
      <c r="D63" s="548"/>
      <c r="E63" s="548">
        <f>IF(ISBLANK('DEM2'!D8),"-",'DEM2'!D8)</f>
        <v>42029</v>
      </c>
      <c r="F63" s="548">
        <f>IF(ISBLANK('DEM2'!C8),"-",'DEM2'!C8)</f>
        <v>44174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51381</v>
      </c>
      <c r="C64" s="317">
        <f>IF(ISBLANK('DEM2'!F7),"-",'DEM2'!F7)</f>
        <v>54717</v>
      </c>
      <c r="D64" s="789"/>
      <c r="E64" s="317">
        <f>IF(ISBLANK('DEM2'!G8),"-",'DEM2'!G8)</f>
        <v>49774</v>
      </c>
      <c r="F64" s="317">
        <f>IF(ISBLANK('DEM2'!F8),"-",'DEM2'!F8)</f>
        <v>52865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30178</v>
      </c>
      <c r="C65" s="345">
        <f>IF(ISBLANK('DEM2'!I7),"-",'DEM2'!I7)</f>
        <v>32270</v>
      </c>
      <c r="D65" s="393"/>
      <c r="E65" s="345">
        <f>IF(ISBLANK('DEM2'!J8),"-",'DEM2'!J8)</f>
        <v>27830</v>
      </c>
      <c r="F65" s="345">
        <f>IF(ISBLANK('DEM2'!I8),"-",'DEM2'!I8)</f>
        <v>29417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115470</v>
      </c>
      <c r="C66" s="348">
        <f>IF(ISBLANK('DEM2'!L7),"-",'DEM2'!L7)</f>
        <v>122830</v>
      </c>
      <c r="D66" s="394"/>
      <c r="E66" s="348">
        <f>IF(ISBLANK('DEM2'!M8),"-",'DEM2'!M8)</f>
        <v>112536</v>
      </c>
      <c r="F66" s="348">
        <f>IF(ISBLANK('DEM2'!L8),"-",'DEM2'!L8)</f>
        <v>118850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118357</v>
      </c>
      <c r="C67" s="345">
        <f>IF(ISBLANK('DEM2'!O7),"-",'DEM2'!O7)</f>
        <v>128928</v>
      </c>
      <c r="D67" s="393"/>
      <c r="E67" s="345">
        <f>IF(ISBLANK('DEM2'!P8),"-",'DEM2'!P8)</f>
        <v>107939</v>
      </c>
      <c r="F67" s="345">
        <f>IF(ISBLANK('DEM2'!O8),"-",'DEM2'!O8)</f>
        <v>116223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455949</v>
      </c>
      <c r="C68" s="317">
        <f>IF(ISBLANK('DEM2'!R7),"-",'DEM2'!R7)</f>
        <v>474370</v>
      </c>
      <c r="D68" s="395"/>
      <c r="E68" s="317">
        <f>IF(ISBLANK('DEM2'!S8),"-",'DEM2'!S8)</f>
        <v>436129</v>
      </c>
      <c r="F68" s="317">
        <f>IF(ISBLANK('DEM2'!R8),"-",'DEM2'!R8)</f>
        <v>452239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732523</v>
      </c>
      <c r="C69" s="463">
        <f>IF(ISBLANK('DEM2'!U7),"-",'DEM2'!U7)</f>
        <v>719602</v>
      </c>
      <c r="D69" s="799"/>
      <c r="E69" s="463">
        <f>IF(ISBLANK('DEM2'!V8),"-",'DEM2'!V8)</f>
        <v>712615</v>
      </c>
      <c r="F69" s="463">
        <f>IF(ISBLANK('DEM2'!U8),"-",'DEM2'!U8)</f>
        <v>698689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7.9</v>
      </c>
      <c r="G115" s="800">
        <f>IF(ISBLANK('DEM2'!E23),"-",'DEM2'!E23)</f>
        <v>9.6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</v>
      </c>
      <c r="G116" s="407">
        <f>IF(ISBLANK('DEM2'!E24),"-",'DEM2'!E24)</f>
        <v>11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4.5999999999999996</v>
      </c>
      <c r="G117" s="801">
        <f>IF(ISBLANK('DEM2'!E25),"-",'DEM2'!E25)</f>
        <v>7.2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391714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436016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30.9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73373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106727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11.7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199145439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141107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47448631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22956405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33620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62110535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44009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4705142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3334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70280346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49798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58024451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41114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14380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57505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18558395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187744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188418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131184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418277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183396</v>
      </c>
      <c r="C300" s="808">
        <f>IF(ISBLANK(POLJ3!C4),"-",POLJ3!C4)</f>
        <v>34116</v>
      </c>
      <c r="D300" s="1160">
        <f>IF(ISBLANK(POLJ3!D4),"-",POLJ3!D4)</f>
        <v>149280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255179</v>
      </c>
      <c r="C301" s="789">
        <f>IF(ISBLANK(POLJ3!C5),"-",POLJ3!C5)</f>
        <v>157894</v>
      </c>
      <c r="D301" s="1161">
        <f>IF(ISBLANK(POLJ3!D5),"-",POLJ3!D5)</f>
        <v>97285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269</v>
      </c>
      <c r="C302" s="790">
        <f>IF(ISBLANK(POLJ3!C6),"-",POLJ3!C6)</f>
        <v>70</v>
      </c>
      <c r="D302" s="1162">
        <f>IF(ISBLANK(POLJ3!D6),"-",POLJ3!D6)</f>
        <v>199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2250</v>
      </c>
      <c r="C303" s="791">
        <f>IF(ISBLANK(POLJ3!C7),"-",POLJ3!C7)</f>
        <v>507</v>
      </c>
      <c r="D303" s="1163">
        <f>IF(ISBLANK(POLJ3!D7),"-",POLJ3!D7)</f>
        <v>1743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187744</v>
      </c>
      <c r="C304" s="807">
        <f>IF(ISBLANK(POLJ3!C8),"-",POLJ3!C8)</f>
        <v>31475</v>
      </c>
      <c r="D304" s="1164">
        <f>IF(ISBLANK(POLJ3!D8),"-",POLJ3!D8)</f>
        <v>156269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5398.39</v>
      </c>
      <c r="C310" s="1165"/>
      <c r="D310" s="3"/>
      <c r="E310" s="5"/>
      <c r="F310" s="5"/>
      <c r="G310" s="815" t="s">
        <v>854</v>
      </c>
      <c r="H310" s="816">
        <f>IF(ISBLANK(POLJ2!H3),"-",POLJ2!H3)</f>
        <v>188729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421630.84</v>
      </c>
      <c r="C311" s="1154"/>
      <c r="D311" s="3"/>
      <c r="E311" s="5"/>
      <c r="F311" s="5"/>
      <c r="G311" s="810" t="s">
        <v>855</v>
      </c>
      <c r="H311" s="248">
        <f>IF(ISBLANK(POLJ2!H4),"-",POLJ2!H4)</f>
        <v>654730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43372.43</v>
      </c>
      <c r="C312" s="1154"/>
      <c r="D312" s="3"/>
      <c r="E312" s="5"/>
      <c r="F312" s="5"/>
      <c r="G312" s="810" t="s">
        <v>856</v>
      </c>
      <c r="H312" s="248">
        <f>IF(ISBLANK(POLJ2!H5),"-",POLJ2!H5)</f>
        <v>338364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7714.31</v>
      </c>
      <c r="C313" s="1154"/>
      <c r="D313" s="3"/>
      <c r="E313" s="5"/>
      <c r="F313" s="5"/>
      <c r="G313" s="812" t="s">
        <v>857</v>
      </c>
      <c r="H313" s="249">
        <f>IF(ISBLANK(POLJ2!H6),"-",POLJ2!H6)</f>
        <v>4257987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219.87</v>
      </c>
      <c r="C314" s="1154"/>
      <c r="D314" s="3"/>
      <c r="E314" s="5"/>
      <c r="F314" s="5"/>
      <c r="G314" s="814" t="s">
        <v>847</v>
      </c>
      <c r="H314" s="817">
        <f>IF(ISBLANK(POLJ2!H7),"-",POLJ2!H7)</f>
        <v>5439810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199592.6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677928.44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54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597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7950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26.4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35220</v>
      </c>
      <c r="I364" s="808">
        <f>IF(ISBLANK(OBRAZ2!I6),"-",OBRAZ2!I6)</f>
        <v>28307</v>
      </c>
      <c r="J364" s="808">
        <f>IF(ISBLANK(OBRAZ2!J6),"-",OBRAZ2!J6)</f>
        <v>6913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16894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2161</v>
      </c>
      <c r="I365" s="416">
        <f>IF(ISBLANK(OBRAZ2!I7),"-",OBRAZ2!I7)</f>
        <v>2120</v>
      </c>
      <c r="J365" s="416">
        <f>IF(ISBLANK(OBRAZ2!J7),"-",OBRAZ2!J7)</f>
        <v>41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53.9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2269</v>
      </c>
      <c r="I366" s="807">
        <f>IF(ISBLANK(OBRAZ2!I8),"-",OBRAZ2!I8)</f>
        <v>2228</v>
      </c>
      <c r="J366" s="807">
        <f>IF(ISBLANK(OBRAZ2!J8),"-",OBRAZ2!J8)</f>
        <v>41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12309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3.6354025958771365</v>
      </c>
      <c r="I375" s="850">
        <f>IF(ISBLANK(OBRAZ2!C12),"-",OBRAZ2!C21)</f>
        <v>4.0062464508801821</v>
      </c>
      <c r="J375" s="850">
        <f>IF(ISBLANK(OBRAZ2!D12),"-",OBRAZ2!D21)</f>
        <v>3.5501843727289857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0.37293709990015855</v>
      </c>
      <c r="I376" s="851">
        <f>IF(ISBLANK(OBRAZ2!C13),"-",OBRAZ2!C22)</f>
        <v>0.22714366837024419</v>
      </c>
      <c r="J376" s="851">
        <f>IF(ISBLANK(OBRAZ2!D13),"-",OBRAZ2!D22)</f>
        <v>0.161494361155223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59.012157162154224</v>
      </c>
      <c r="I377" s="851">
        <f>IF(ISBLANK(OBRAZ2!C14),"-",OBRAZ2!C23)</f>
        <v>60.834752981260642</v>
      </c>
      <c r="J377" s="851">
        <f>IF(ISBLANK(OBRAZ2!D14),"-",OBRAZ2!D23)</f>
        <v>63.087772185287861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5.2857226757502797E-2</v>
      </c>
      <c r="I378" s="851">
        <f>IF(ISBLANK(OBRAZ2!C15),"-",OBRAZ2!C24)</f>
        <v>0</v>
      </c>
      <c r="J378" s="851">
        <f>IF(ISBLANK(OBRAZ2!D15),"-",OBRAZ2!D24)</f>
        <v>6.9980889833929971E-2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21.753685323310037</v>
      </c>
      <c r="I379" s="851">
        <f>IF(ISBLANK(OBRAZ2!C16),"-",OBRAZ2!C25)</f>
        <v>20.780806360022712</v>
      </c>
      <c r="J379" s="851">
        <f>IF(ISBLANK(OBRAZ2!D16),"-",OBRAZ2!D25)</f>
        <v>18.219255510995076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15.172960592000939</v>
      </c>
      <c r="I380" s="852">
        <f>IF(ISBLANK(OBRAZ2!C17),"-",OBRAZ2!C26)</f>
        <v>14.151050539466212</v>
      </c>
      <c r="J380" s="852">
        <f>IF(ISBLANK(OBRAZ2!D17),"-",OBRAZ2!D26)</f>
        <v>14.911312679998922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294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811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38716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45973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10681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4312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94.1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12797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97.5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516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1673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116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45124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82.2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12914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87.8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1.1000000000000001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231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18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182452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29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336279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15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657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127086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4619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75.8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107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7.6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94.9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81.7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181096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371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488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3782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1219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1233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5.4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0.2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5.0999999999999996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69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980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51666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3.9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35190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11800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4.9000000000000004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3951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7681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947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4754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1827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11.6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53.7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35.799999999999997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263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5700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994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14038.61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2.2000000000000002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8769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384119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5052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275830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1072267.9099999999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>
        <f>IF(ISBLANK(INDEKSI2!B5),"-",INDEKSI2!B5)</f>
        <v>32.869999999999997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>
        <f>IF(ISBLANK(INDEKSI2!B6),"-",INDEKSI2!B6)</f>
        <v>33.72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35.29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494425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184109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1913554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426246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2.2999999999999998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11.7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35.29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33.21</v>
      </c>
      <c r="C4" s="721"/>
      <c r="D4" s="710"/>
      <c r="E4" s="711"/>
      <c r="F4" s="712"/>
    </row>
    <row r="5" spans="1:6" x14ac:dyDescent="0.25">
      <c r="A5" s="286">
        <v>2012</v>
      </c>
      <c r="B5" s="614">
        <v>32.869999999999997</v>
      </c>
      <c r="C5" s="722"/>
      <c r="D5" s="713"/>
      <c r="E5" s="641"/>
      <c r="F5" s="714"/>
    </row>
    <row r="6" spans="1:6" x14ac:dyDescent="0.25">
      <c r="A6" s="286">
        <v>2013</v>
      </c>
      <c r="B6" s="614">
        <v>33.72</v>
      </c>
      <c r="C6" s="722"/>
      <c r="D6" s="715"/>
      <c r="E6" s="609"/>
      <c r="F6" s="716"/>
    </row>
    <row r="7" spans="1:6" x14ac:dyDescent="0.25">
      <c r="A7" s="219">
        <v>2014</v>
      </c>
      <c r="B7" s="615">
        <v>35.29</v>
      </c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187744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131184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188418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5398.39</v>
      </c>
      <c r="G3" s="217" t="s">
        <v>765</v>
      </c>
      <c r="H3" s="71">
        <v>188729</v>
      </c>
    </row>
    <row r="4" spans="1:9" x14ac:dyDescent="0.25">
      <c r="A4" s="286" t="s">
        <v>760</v>
      </c>
      <c r="B4" s="214">
        <v>421630.84</v>
      </c>
      <c r="G4" s="286" t="s">
        <v>766</v>
      </c>
      <c r="H4" s="214">
        <v>654730</v>
      </c>
    </row>
    <row r="5" spans="1:9" x14ac:dyDescent="0.25">
      <c r="A5" s="286" t="s">
        <v>761</v>
      </c>
      <c r="B5" s="214">
        <v>43372.43</v>
      </c>
      <c r="G5" s="286" t="s">
        <v>767</v>
      </c>
      <c r="H5" s="214">
        <v>338364</v>
      </c>
    </row>
    <row r="6" spans="1:9" x14ac:dyDescent="0.25">
      <c r="A6" s="286" t="s">
        <v>762</v>
      </c>
      <c r="B6" s="214">
        <v>7714.31</v>
      </c>
      <c r="G6" s="286" t="s">
        <v>768</v>
      </c>
      <c r="H6" s="214">
        <v>4257987</v>
      </c>
    </row>
    <row r="7" spans="1:9" x14ac:dyDescent="0.25">
      <c r="A7" s="286" t="s">
        <v>763</v>
      </c>
      <c r="B7" s="214">
        <v>219.87</v>
      </c>
      <c r="G7" s="1" t="s">
        <v>24</v>
      </c>
      <c r="H7" s="288">
        <v>5439810</v>
      </c>
    </row>
    <row r="8" spans="1:9" x14ac:dyDescent="0.25">
      <c r="A8" s="287" t="s">
        <v>764</v>
      </c>
      <c r="B8" s="73">
        <v>199592.6</v>
      </c>
    </row>
    <row r="9" spans="1:9" x14ac:dyDescent="0.25">
      <c r="A9" s="1" t="s">
        <v>24</v>
      </c>
      <c r="B9" s="288">
        <v>677928.44</v>
      </c>
      <c r="I9" s="41" t="s">
        <v>876</v>
      </c>
    </row>
    <row r="10" spans="1:9" x14ac:dyDescent="0.25">
      <c r="G10" s="29" t="s">
        <v>775</v>
      </c>
      <c r="H10" s="58">
        <v>418277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183396</v>
      </c>
      <c r="C4" s="55">
        <v>34116</v>
      </c>
      <c r="D4" s="110">
        <v>149280</v>
      </c>
    </row>
    <row r="5" spans="1:4" ht="30" customHeight="1" x14ac:dyDescent="0.25">
      <c r="A5" s="274" t="s">
        <v>884</v>
      </c>
      <c r="B5" s="212">
        <v>255179</v>
      </c>
      <c r="C5" s="58">
        <v>157894</v>
      </c>
      <c r="D5" s="160">
        <v>97285</v>
      </c>
    </row>
    <row r="6" spans="1:4" x14ac:dyDescent="0.25">
      <c r="A6" s="274" t="s">
        <v>772</v>
      </c>
      <c r="B6" s="212">
        <v>269</v>
      </c>
      <c r="C6" s="58">
        <v>70</v>
      </c>
      <c r="D6" s="160">
        <v>199</v>
      </c>
    </row>
    <row r="7" spans="1:4" ht="30" x14ac:dyDescent="0.25">
      <c r="A7" s="274" t="s">
        <v>773</v>
      </c>
      <c r="B7" s="212">
        <v>2250</v>
      </c>
      <c r="C7" s="58">
        <v>507</v>
      </c>
      <c r="D7" s="160">
        <v>1743</v>
      </c>
    </row>
    <row r="8" spans="1:4" x14ac:dyDescent="0.25">
      <c r="A8" s="201" t="s">
        <v>774</v>
      </c>
      <c r="B8" s="72">
        <v>187744</v>
      </c>
      <c r="C8" s="61">
        <v>31475</v>
      </c>
      <c r="D8" s="111">
        <v>156269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26.022304832713754</v>
      </c>
      <c r="C14" s="276">
        <f>D6/B6*100</f>
        <v>73.977695167286257</v>
      </c>
    </row>
    <row r="15" spans="1:4" ht="60" x14ac:dyDescent="0.25">
      <c r="A15" s="277" t="s">
        <v>885</v>
      </c>
      <c r="B15" s="282">
        <f>C5/B5*100</f>
        <v>61.8757813142931</v>
      </c>
      <c r="C15" s="278">
        <f>D5/B5*100</f>
        <v>38.124218685706893</v>
      </c>
    </row>
    <row r="16" spans="1:4" ht="30" x14ac:dyDescent="0.25">
      <c r="A16" s="279" t="s">
        <v>821</v>
      </c>
      <c r="B16" s="283">
        <f>C4/B4*100</f>
        <v>18.60236864489956</v>
      </c>
      <c r="C16" s="280">
        <f>D4/B4*100</f>
        <v>81.397631355100444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26.022304832713754</v>
      </c>
      <c r="C21" s="276">
        <f>C14</f>
        <v>73.977695167286257</v>
      </c>
    </row>
    <row r="22" spans="1:3" ht="60" x14ac:dyDescent="0.25">
      <c r="A22" s="277" t="s">
        <v>823</v>
      </c>
      <c r="B22" s="282">
        <f t="shared" ref="B22:C23" si="0">B15</f>
        <v>61.8757813142931</v>
      </c>
      <c r="C22" s="278">
        <f t="shared" si="0"/>
        <v>38.124218685706893</v>
      </c>
    </row>
    <row r="23" spans="1:3" ht="30" x14ac:dyDescent="0.25">
      <c r="A23" s="279" t="s">
        <v>858</v>
      </c>
      <c r="B23" s="285">
        <f t="shared" si="0"/>
        <v>18.60236864489956</v>
      </c>
      <c r="C23" s="284">
        <f t="shared" si="0"/>
        <v>81.397631355100444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54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597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7950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26.4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16894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53.9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12309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35593</v>
      </c>
      <c r="C6" s="973">
        <v>28560</v>
      </c>
      <c r="D6" s="945">
        <v>7033</v>
      </c>
      <c r="E6" s="973">
        <v>34054</v>
      </c>
      <c r="F6" s="973">
        <v>27413</v>
      </c>
      <c r="G6" s="945">
        <v>6641</v>
      </c>
      <c r="H6" s="599">
        <v>35220</v>
      </c>
      <c r="I6" s="616">
        <v>28307</v>
      </c>
      <c r="J6" s="945">
        <v>6913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2006</v>
      </c>
      <c r="C7" s="975">
        <v>1918</v>
      </c>
      <c r="D7" s="976">
        <v>88</v>
      </c>
      <c r="E7" s="975">
        <v>1761</v>
      </c>
      <c r="F7" s="975">
        <v>1697</v>
      </c>
      <c r="G7" s="976">
        <v>64</v>
      </c>
      <c r="H7" s="753">
        <v>2161</v>
      </c>
      <c r="I7" s="690">
        <v>2120</v>
      </c>
      <c r="J7" s="976">
        <v>41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3499</v>
      </c>
      <c r="C8" s="978">
        <v>3281</v>
      </c>
      <c r="D8" s="979">
        <v>218</v>
      </c>
      <c r="E8" s="978">
        <v>1712</v>
      </c>
      <c r="F8" s="978">
        <v>1555</v>
      </c>
      <c r="G8" s="979">
        <v>157</v>
      </c>
      <c r="H8" s="754">
        <v>2269</v>
      </c>
      <c r="I8" s="691">
        <v>2228</v>
      </c>
      <c r="J8" s="979">
        <v>41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1238</v>
      </c>
      <c r="C12" s="600">
        <v>1411</v>
      </c>
      <c r="D12" s="600">
        <v>1319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127</v>
      </c>
      <c r="C13" s="751">
        <v>80</v>
      </c>
      <c r="D13" s="751">
        <v>60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20096</v>
      </c>
      <c r="C14" s="751">
        <v>21426</v>
      </c>
      <c r="D14" s="751">
        <v>23439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18</v>
      </c>
      <c r="C15" s="751">
        <v>0</v>
      </c>
      <c r="D15" s="751">
        <v>26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7408</v>
      </c>
      <c r="C16" s="1029">
        <v>7319</v>
      </c>
      <c r="D16" s="751">
        <v>6769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5167</v>
      </c>
      <c r="C17" s="752">
        <v>4984</v>
      </c>
      <c r="D17" s="752">
        <v>5540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3.6354025958771365</v>
      </c>
      <c r="C21" s="289">
        <f>C12/SUM(C12:C17)*100</f>
        <v>4.0062464508801821</v>
      </c>
      <c r="D21" s="289">
        <f>D12/SUM(D12:D17)*100</f>
        <v>3.5501843727289857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0.37293709990015855</v>
      </c>
      <c r="C22" s="290">
        <f>C13/SUM(C12:C17)*100</f>
        <v>0.22714366837024419</v>
      </c>
      <c r="D22" s="290">
        <f>D13/SUM(D12:D17)*100</f>
        <v>0.161494361155223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59.012157162154224</v>
      </c>
      <c r="C23" s="290">
        <f>C14/SUM(C12:C17)*100</f>
        <v>60.834752981260642</v>
      </c>
      <c r="D23" s="290">
        <f>D14/SUM(D12:D17)*100</f>
        <v>63.087772185287861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5.2857226757502797E-2</v>
      </c>
      <c r="C24" s="290">
        <f>C15/SUM(C12:C17)*100</f>
        <v>0</v>
      </c>
      <c r="D24" s="290">
        <f>D15/SUM(D12:D17)*100</f>
        <v>6.9980889833929971E-2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21.753685323310037</v>
      </c>
      <c r="C25" s="290">
        <f>C16/SUM(C12:C17)*100</f>
        <v>20.780806360022712</v>
      </c>
      <c r="D25" s="290">
        <f>D16/SUM(D12:D17)*100</f>
        <v>18.219255510995076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15.172960592000939</v>
      </c>
      <c r="C26" s="291">
        <f>C17/SUM(C12:C17)*100</f>
        <v>14.151050539466212</v>
      </c>
      <c r="D26" s="291">
        <f>D17/SUM(D12:D17)*100</f>
        <v>14.911312679998922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30</v>
      </c>
      <c r="C7" s="600">
        <v>28</v>
      </c>
      <c r="D7" s="600">
        <v>29.6</v>
      </c>
    </row>
    <row r="8" spans="1:6" x14ac:dyDescent="0.25">
      <c r="A8" s="695" t="s">
        <v>944</v>
      </c>
      <c r="B8" s="751">
        <v>25.4</v>
      </c>
      <c r="C8" s="751">
        <v>15.9</v>
      </c>
      <c r="D8" s="751">
        <v>18</v>
      </c>
    </row>
    <row r="9" spans="1:6" x14ac:dyDescent="0.25">
      <c r="A9" s="696" t="s">
        <v>224</v>
      </c>
      <c r="B9" s="752">
        <v>44.5</v>
      </c>
      <c r="C9" s="752">
        <v>56.1</v>
      </c>
      <c r="D9" s="752">
        <v>52.4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30</v>
      </c>
      <c r="C13" s="697">
        <f t="shared" ref="C13:D13" si="1">IF(ISBLANK(C7),"",C7)</f>
        <v>28</v>
      </c>
      <c r="D13" s="697">
        <f t="shared" si="1"/>
        <v>29.6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25.4</v>
      </c>
      <c r="C14" s="698">
        <f t="shared" si="2"/>
        <v>15.9</v>
      </c>
      <c r="D14" s="698">
        <f t="shared" si="2"/>
        <v>18</v>
      </c>
    </row>
    <row r="15" spans="1:6" x14ac:dyDescent="0.25">
      <c r="A15" s="702" t="s">
        <v>1630</v>
      </c>
      <c r="B15" s="699">
        <f t="shared" si="2"/>
        <v>44.5</v>
      </c>
      <c r="C15" s="699">
        <f t="shared" si="2"/>
        <v>56.1</v>
      </c>
      <c r="D15" s="699">
        <f t="shared" si="2"/>
        <v>52.4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30</v>
      </c>
      <c r="C18" s="697">
        <f t="shared" ref="C18:D18" si="4">IF(ISBLANK(C7),"",C7)</f>
        <v>28</v>
      </c>
      <c r="D18" s="697">
        <f t="shared" si="4"/>
        <v>29.6</v>
      </c>
    </row>
    <row r="19" spans="1:5" x14ac:dyDescent="0.25">
      <c r="A19" s="701" t="s">
        <v>1632</v>
      </c>
      <c r="B19" s="698">
        <f t="shared" ref="B19:D20" si="5">IF(ISBLANK(B8),"",B8)</f>
        <v>25.4</v>
      </c>
      <c r="C19" s="698">
        <f t="shared" si="5"/>
        <v>15.9</v>
      </c>
      <c r="D19" s="698">
        <f t="shared" si="5"/>
        <v>18</v>
      </c>
    </row>
    <row r="20" spans="1:5" x14ac:dyDescent="0.25">
      <c r="A20" s="702" t="s">
        <v>1633</v>
      </c>
      <c r="B20" s="699">
        <f t="shared" si="5"/>
        <v>44.5</v>
      </c>
      <c r="C20" s="699">
        <f t="shared" si="5"/>
        <v>56.1</v>
      </c>
      <c r="D20" s="699">
        <f t="shared" si="5"/>
        <v>52.4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97.1</v>
      </c>
      <c r="C5" s="611">
        <v>96.4</v>
      </c>
      <c r="D5" s="1030">
        <v>96.8</v>
      </c>
      <c r="F5" s="28"/>
      <c r="G5" s="693">
        <f>A5</f>
        <v>2020</v>
      </c>
      <c r="H5" s="669">
        <f>IF(ISBLANK(B5),"",B5)</f>
        <v>97.1</v>
      </c>
      <c r="I5" s="618">
        <f t="shared" ref="H5:I7" si="0">IF(ISBLANK(C5),"",C5)</f>
        <v>96.4</v>
      </c>
    </row>
    <row r="6" spans="1:10" x14ac:dyDescent="0.25">
      <c r="A6" s="749">
        <v>2021</v>
      </c>
      <c r="B6" s="601">
        <v>100.7</v>
      </c>
      <c r="C6" s="612">
        <v>98.5</v>
      </c>
      <c r="D6" s="946">
        <v>99.5</v>
      </c>
      <c r="F6" s="44"/>
      <c r="G6" s="693">
        <f t="shared" ref="G6:G7" si="1">A6</f>
        <v>2021</v>
      </c>
      <c r="H6" s="670">
        <f t="shared" si="0"/>
        <v>100.7</v>
      </c>
      <c r="I6" s="619">
        <f t="shared" si="0"/>
        <v>98.5</v>
      </c>
    </row>
    <row r="7" spans="1:10" x14ac:dyDescent="0.25">
      <c r="A7" s="750">
        <v>2022</v>
      </c>
      <c r="B7" s="601">
        <v>99.8</v>
      </c>
      <c r="C7" s="612">
        <v>96.6</v>
      </c>
      <c r="D7" s="946">
        <v>98.1</v>
      </c>
      <c r="F7" s="44"/>
      <c r="G7" s="693">
        <f t="shared" si="1"/>
        <v>2022</v>
      </c>
      <c r="H7" s="671">
        <f t="shared" si="0"/>
        <v>99.8</v>
      </c>
      <c r="I7" s="620">
        <f t="shared" si="0"/>
        <v>96.6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97.1</v>
      </c>
      <c r="I13" s="618">
        <f>IF(ISBLANK(C5),"",C5)</f>
        <v>96.4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100.7</v>
      </c>
      <c r="I14" s="619">
        <f t="shared" si="3"/>
        <v>98.5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99.8</v>
      </c>
      <c r="I15" s="620">
        <f t="shared" si="4"/>
        <v>96.6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South and East Serbia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26248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1973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1411304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-9.8000000000000007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75.11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44.8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167.7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1289500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1275827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41676</v>
      </c>
      <c r="C63" s="548">
        <f>IF(ISBLANK('DEM2'!C7),"-",'DEM2'!C7)</f>
        <v>44256</v>
      </c>
      <c r="D63" s="548"/>
      <c r="E63" s="548">
        <f>IF(ISBLANK('DEM2'!D8),"-",'DEM2'!D8)</f>
        <v>42029</v>
      </c>
      <c r="F63" s="548">
        <f>IF(ISBLANK('DEM2'!C8),"-",'DEM2'!C8)</f>
        <v>44174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51381</v>
      </c>
      <c r="C64" s="317">
        <f>IF(ISBLANK('DEM2'!F7),"-",'DEM2'!F7)</f>
        <v>54717</v>
      </c>
      <c r="D64" s="789"/>
      <c r="E64" s="317">
        <f>IF(ISBLANK('DEM2'!G8),"-",'DEM2'!G8)</f>
        <v>49774</v>
      </c>
      <c r="F64" s="317">
        <f>IF(ISBLANK('DEM2'!F8),"-",'DEM2'!F8)</f>
        <v>52865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30178</v>
      </c>
      <c r="C65" s="345">
        <f>IF(ISBLANK('DEM2'!I7),"-",'DEM2'!I7)</f>
        <v>32270</v>
      </c>
      <c r="D65" s="393"/>
      <c r="E65" s="345">
        <f>IF(ISBLANK('DEM2'!J8),"-",'DEM2'!J8)</f>
        <v>27830</v>
      </c>
      <c r="F65" s="345">
        <f>IF(ISBLANK('DEM2'!I8),"-",'DEM2'!I8)</f>
        <v>29417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115470</v>
      </c>
      <c r="C66" s="317">
        <f>IF(ISBLANK('DEM2'!L7),"-",'DEM2'!L7)</f>
        <v>122830</v>
      </c>
      <c r="D66" s="395"/>
      <c r="E66" s="317">
        <f>IF(ISBLANK('DEM2'!M8),"-",'DEM2'!M8)</f>
        <v>112536</v>
      </c>
      <c r="F66" s="317">
        <f>IF(ISBLANK('DEM2'!L8),"-",'DEM2'!L8)</f>
        <v>118850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118357</v>
      </c>
      <c r="C67" s="317">
        <f>IF(ISBLANK('DEM2'!O7),"-",'DEM2'!O7)</f>
        <v>128928</v>
      </c>
      <c r="D67" s="395"/>
      <c r="E67" s="317">
        <f>IF(ISBLANK('DEM2'!P8),"-",'DEM2'!P8)</f>
        <v>107939</v>
      </c>
      <c r="F67" s="317">
        <f>IF(ISBLANK('DEM2'!O8),"-",'DEM2'!O8)</f>
        <v>116223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455949</v>
      </c>
      <c r="C68" s="414">
        <f>IF(ISBLANK('DEM2'!R7),"-",'DEM2'!R7)</f>
        <v>474370</v>
      </c>
      <c r="D68" s="420"/>
      <c r="E68" s="414">
        <f>IF(ISBLANK('DEM2'!S8),"-",'DEM2'!S8)</f>
        <v>436129</v>
      </c>
      <c r="F68" s="414">
        <f>IF(ISBLANK('DEM2'!R8),"-",'DEM2'!R8)</f>
        <v>452239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732523</v>
      </c>
      <c r="C69" s="463">
        <f>IF(ISBLANK('DEM2'!U7),"-",'DEM2'!U7)</f>
        <v>719602</v>
      </c>
      <c r="D69" s="799"/>
      <c r="E69" s="463">
        <f>IF(ISBLANK('DEM2'!V8),"-",'DEM2'!V8)</f>
        <v>712615</v>
      </c>
      <c r="F69" s="463">
        <f>IF(ISBLANK('DEM2'!U8),"-",'DEM2'!U8)</f>
        <v>698689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7.9</v>
      </c>
      <c r="G115" s="800">
        <f>IF(ISBLANK('DEM2'!E23),"-",'DEM2'!E23)</f>
        <v>9.6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</v>
      </c>
      <c r="G116" s="407">
        <f>IF(ISBLANK('DEM2'!E24),"-",'DEM2'!E24)</f>
        <v>11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4.5999999999999996</v>
      </c>
      <c r="G117" s="801">
        <f>IF(ISBLANK('DEM2'!E25),"-",'DEM2'!E25)</f>
        <v>7.2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391714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436016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30.9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73373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106727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11.7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199145439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141107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47448631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22956405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33620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62110535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44009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4705142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3334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70280346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49798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58024451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41114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14380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57505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18558395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187744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188418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131184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418277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183396</v>
      </c>
      <c r="C300" s="808">
        <f>IF(ISBLANK(POLJ3!C4),"-",POLJ3!C4)</f>
        <v>34116</v>
      </c>
      <c r="D300" s="1160">
        <f>IF(ISBLANK(POLJ3!D4),"-",POLJ3!D4)</f>
        <v>149280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255179</v>
      </c>
      <c r="C301" s="789">
        <f>IF(ISBLANK(POLJ3!C5),"-",POLJ3!C5)</f>
        <v>157894</v>
      </c>
      <c r="D301" s="1161">
        <f>IF(ISBLANK(POLJ3!D5),"-",POLJ3!D5)</f>
        <v>97285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269</v>
      </c>
      <c r="C302" s="790">
        <f>IF(ISBLANK(POLJ3!C6),"-",POLJ3!C6)</f>
        <v>70</v>
      </c>
      <c r="D302" s="1162">
        <f>IF(ISBLANK(POLJ3!D6),"-",POLJ3!D6)</f>
        <v>199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2250</v>
      </c>
      <c r="C303" s="791">
        <f>IF(ISBLANK(POLJ3!C7),"-",POLJ3!C7)</f>
        <v>507</v>
      </c>
      <c r="D303" s="1163">
        <f>IF(ISBLANK(POLJ3!D7),"-",POLJ3!D7)</f>
        <v>1743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187744</v>
      </c>
      <c r="C304" s="807">
        <f>IF(ISBLANK(POLJ3!C8),"-",POLJ3!C8)</f>
        <v>31475</v>
      </c>
      <c r="D304" s="1164">
        <f>IF(ISBLANK(POLJ3!D8),"-",POLJ3!D8)</f>
        <v>156269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5398.39</v>
      </c>
      <c r="C310" s="1165"/>
      <c r="D310" s="3"/>
      <c r="E310" s="5"/>
      <c r="F310" s="5"/>
      <c r="G310" s="815" t="s">
        <v>765</v>
      </c>
      <c r="H310" s="816">
        <f>IF(ISBLANK(POLJ2!H3),"-",POLJ2!H3)</f>
        <v>188729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421630.84</v>
      </c>
      <c r="C311" s="1154"/>
      <c r="D311" s="3"/>
      <c r="E311" s="5"/>
      <c r="F311" s="5"/>
      <c r="G311" s="810" t="s">
        <v>766</v>
      </c>
      <c r="H311" s="248">
        <f>IF(ISBLANK(POLJ2!H4),"-",POLJ2!H4)</f>
        <v>654730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43372.43</v>
      </c>
      <c r="C312" s="1154"/>
      <c r="D312" s="3"/>
      <c r="E312" s="5"/>
      <c r="F312" s="5"/>
      <c r="G312" s="810" t="s">
        <v>767</v>
      </c>
      <c r="H312" s="248">
        <f>IF(ISBLANK(POLJ2!H5),"-",POLJ2!H5)</f>
        <v>338364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7714.31</v>
      </c>
      <c r="C313" s="1154"/>
      <c r="D313" s="3"/>
      <c r="E313" s="5"/>
      <c r="F313" s="5"/>
      <c r="G313" s="812" t="s">
        <v>768</v>
      </c>
      <c r="H313" s="249">
        <f>IF(ISBLANK(POLJ2!H6),"-",POLJ2!H6)</f>
        <v>4257987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219.87</v>
      </c>
      <c r="C314" s="1154"/>
      <c r="D314" s="3"/>
      <c r="E314" s="5"/>
      <c r="F314" s="5"/>
      <c r="G314" s="814" t="s">
        <v>16</v>
      </c>
      <c r="H314" s="817">
        <f>IF(ISBLANK(POLJ2!H7),"-",POLJ2!H7)</f>
        <v>5439810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199592.6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677928.44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54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597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7950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26.4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35220</v>
      </c>
      <c r="I364" s="808">
        <f>IF(ISBLANK(OBRAZ2!I6),"-",OBRAZ2!I6)</f>
        <v>28307</v>
      </c>
      <c r="J364" s="808">
        <f>IF(ISBLANK(OBRAZ2!J6),"-",OBRAZ2!J6)</f>
        <v>6913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16894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2161</v>
      </c>
      <c r="I365" s="789">
        <f>IF(ISBLANK(OBRAZ2!I7),"-",OBRAZ2!I7)</f>
        <v>2120</v>
      </c>
      <c r="J365" s="789">
        <f>IF(ISBLANK(OBRAZ2!J7),"-",OBRAZ2!J7)</f>
        <v>41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53.9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2269</v>
      </c>
      <c r="I366" s="807">
        <f>IF(ISBLANK(OBRAZ2!I8),"-",OBRAZ2!I8)</f>
        <v>2228</v>
      </c>
      <c r="J366" s="807">
        <f>IF(ISBLANK(OBRAZ2!J8),"-",OBRAZ2!J8)</f>
        <v>41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12309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3.6354025958771365</v>
      </c>
      <c r="I375" s="850">
        <f>IF(ISBLANK(OBRAZ2!C12),"-",OBRAZ2!C21)</f>
        <v>4.0062464508801821</v>
      </c>
      <c r="J375" s="850">
        <f>IF(ISBLANK(OBRAZ2!D12),"-",OBRAZ2!D21)</f>
        <v>3.5501843727289857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0.37293709990015855</v>
      </c>
      <c r="I376" s="851">
        <f>IF(ISBLANK(OBRAZ2!C13),"-",OBRAZ2!C22)</f>
        <v>0.22714366837024419</v>
      </c>
      <c r="J376" s="851">
        <f>IF(ISBLANK(OBRAZ2!D13),"-",OBRAZ2!D22)</f>
        <v>0.161494361155223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59.012157162154224</v>
      </c>
      <c r="I377" s="851">
        <f>IF(ISBLANK(OBRAZ2!C14),"-",OBRAZ2!C23)</f>
        <v>60.834752981260642</v>
      </c>
      <c r="J377" s="851">
        <f>IF(ISBLANK(OBRAZ2!D14),"-",OBRAZ2!D23)</f>
        <v>63.087772185287861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5.2857226757502797E-2</v>
      </c>
      <c r="I378" s="851">
        <f>IF(ISBLANK(OBRAZ2!C15),"-",OBRAZ2!C24)</f>
        <v>0</v>
      </c>
      <c r="J378" s="851">
        <f>IF(ISBLANK(OBRAZ2!D15),"-",OBRAZ2!D24)</f>
        <v>6.9980889833929971E-2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21.753685323310037</v>
      </c>
      <c r="I379" s="851">
        <f>IF(ISBLANK(OBRAZ2!C16),"-",OBRAZ2!C25)</f>
        <v>20.780806360022712</v>
      </c>
      <c r="J379" s="851">
        <f>IF(ISBLANK(OBRAZ2!D16),"-",OBRAZ2!D25)</f>
        <v>18.219255510995076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15.172960592000939</v>
      </c>
      <c r="I380" s="852">
        <f>IF(ISBLANK(OBRAZ2!C17),"-",OBRAZ2!C26)</f>
        <v>14.151050539466212</v>
      </c>
      <c r="J380" s="852">
        <f>IF(ISBLANK(OBRAZ2!D17),"-",OBRAZ2!D26)</f>
        <v>14.911312679998922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294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811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38716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45973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10681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4312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94.1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12797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97.5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516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1673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116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45124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82.2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12914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87.8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1.1000000000000001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231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18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182452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29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336279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15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657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127086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4619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75.8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1.02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107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7.6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94.9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81.7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181096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12.8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371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488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3782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1219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1233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5.4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0.2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5.0999999999999996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69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980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51666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3.9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35190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11800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4.9000000000000004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3951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7681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947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4754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1827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11.6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53.7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35.799999999999997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263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5700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994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14038.61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2.2000000000000002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8769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384119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5052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275830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1072267.9099999999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>
        <f>IF(ISBLANK(INDEKSI2!B5),"-",INDEKSI2!B5)</f>
        <v>32.869999999999997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>
        <f>IF(ISBLANK(INDEKSI2!B6),"-",INDEKSI2!B6)</f>
        <v>33.72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35.29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494425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184109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1913554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426246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2.2999999999999998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53</v>
      </c>
      <c r="C6" s="601">
        <v>606</v>
      </c>
      <c r="D6" s="612">
        <v>199</v>
      </c>
      <c r="E6" s="612">
        <v>407</v>
      </c>
      <c r="F6" s="1033">
        <v>6605</v>
      </c>
      <c r="G6" s="612">
        <v>3383</v>
      </c>
      <c r="H6" s="980">
        <v>3222</v>
      </c>
      <c r="I6" s="1034">
        <v>21.4</v>
      </c>
      <c r="J6" s="612">
        <v>21.4</v>
      </c>
      <c r="K6" s="1035">
        <v>21.4</v>
      </c>
      <c r="L6" s="1033">
        <v>14874</v>
      </c>
      <c r="M6" s="612">
        <v>7717</v>
      </c>
      <c r="N6" s="1028">
        <v>7157</v>
      </c>
      <c r="O6" s="1034">
        <v>47.7</v>
      </c>
      <c r="P6" s="612">
        <v>47.9</v>
      </c>
      <c r="Q6" s="1028">
        <v>47.6</v>
      </c>
      <c r="R6" s="1033">
        <v>12575</v>
      </c>
      <c r="S6" s="612">
        <v>6436</v>
      </c>
      <c r="T6" s="1035">
        <v>6139</v>
      </c>
    </row>
    <row r="7" spans="1:20" x14ac:dyDescent="0.25">
      <c r="A7" s="286">
        <v>2021</v>
      </c>
      <c r="B7" s="602">
        <v>53</v>
      </c>
      <c r="C7" s="601">
        <v>610</v>
      </c>
      <c r="D7" s="612">
        <v>204</v>
      </c>
      <c r="E7" s="612">
        <v>406</v>
      </c>
      <c r="F7" s="1033">
        <v>7094</v>
      </c>
      <c r="G7" s="612">
        <v>3667</v>
      </c>
      <c r="H7" s="980">
        <v>3427</v>
      </c>
      <c r="I7" s="1034">
        <v>23.4</v>
      </c>
      <c r="J7" s="612">
        <v>23.5</v>
      </c>
      <c r="K7" s="1035">
        <v>23.3</v>
      </c>
      <c r="L7" s="1033">
        <v>15823</v>
      </c>
      <c r="M7" s="612">
        <v>8176</v>
      </c>
      <c r="N7" s="1028">
        <v>7647</v>
      </c>
      <c r="O7" s="1034">
        <v>51</v>
      </c>
      <c r="P7" s="612">
        <v>51.3</v>
      </c>
      <c r="Q7" s="1028">
        <v>50.7</v>
      </c>
      <c r="R7" s="1033">
        <v>12303</v>
      </c>
      <c r="S7" s="612">
        <v>6351</v>
      </c>
      <c r="T7" s="1035">
        <v>5952</v>
      </c>
    </row>
    <row r="8" spans="1:20" x14ac:dyDescent="0.25">
      <c r="A8" s="219">
        <v>2022</v>
      </c>
      <c r="B8" s="617">
        <v>54</v>
      </c>
      <c r="C8" s="947">
        <v>597</v>
      </c>
      <c r="D8" s="981">
        <v>208</v>
      </c>
      <c r="E8" s="981">
        <v>389</v>
      </c>
      <c r="F8" s="1036">
        <v>7950</v>
      </c>
      <c r="G8" s="981">
        <v>4131</v>
      </c>
      <c r="H8" s="979">
        <v>3819</v>
      </c>
      <c r="I8" s="754">
        <v>26.4</v>
      </c>
      <c r="J8" s="981">
        <v>26.9</v>
      </c>
      <c r="K8" s="1037">
        <v>26</v>
      </c>
      <c r="L8" s="1036">
        <v>16894</v>
      </c>
      <c r="M8" s="981">
        <v>8516</v>
      </c>
      <c r="N8" s="691">
        <v>8378</v>
      </c>
      <c r="O8" s="754">
        <v>53.9</v>
      </c>
      <c r="P8" s="981">
        <v>53.2</v>
      </c>
      <c r="Q8" s="691">
        <v>54.7</v>
      </c>
      <c r="R8" s="1036">
        <v>12309</v>
      </c>
      <c r="S8" s="981">
        <v>6337</v>
      </c>
      <c r="T8" s="1037">
        <v>5972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294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811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38716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45973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10681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4312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12797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516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1673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78.377229386399989</v>
      </c>
      <c r="C21" s="739">
        <f>B10/(B7+B10)*100</f>
        <v>21.622770613600018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91.424878194292532</v>
      </c>
      <c r="C22" s="739">
        <f>B11/(B8+B11)*100</f>
        <v>8.5751218057074663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78.377229386399989</v>
      </c>
      <c r="C26" s="739">
        <f>C21</f>
        <v>21.622770613600018</v>
      </c>
    </row>
    <row r="27" spans="1:10" ht="24.75" x14ac:dyDescent="0.25">
      <c r="A27" s="742" t="s">
        <v>1407</v>
      </c>
      <c r="B27" s="739">
        <f>B22</f>
        <v>91.424878194292532</v>
      </c>
      <c r="C27" s="739">
        <f>C22</f>
        <v>8.5751218057074663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117</v>
      </c>
      <c r="C5" s="1095">
        <v>161</v>
      </c>
      <c r="D5" s="914" t="s">
        <v>5</v>
      </c>
      <c r="E5" s="211"/>
      <c r="F5" s="125">
        <v>2021</v>
      </c>
      <c r="G5" s="70">
        <v>277</v>
      </c>
      <c r="H5" s="55">
        <v>117</v>
      </c>
      <c r="I5" s="110">
        <v>160</v>
      </c>
      <c r="J5" s="70">
        <v>811</v>
      </c>
      <c r="K5" s="55">
        <v>10</v>
      </c>
      <c r="L5" s="110">
        <v>801</v>
      </c>
      <c r="M5" s="70">
        <v>38845</v>
      </c>
      <c r="N5" s="55">
        <v>47136</v>
      </c>
      <c r="O5" s="70">
        <v>10904</v>
      </c>
      <c r="P5" s="110">
        <v>4490</v>
      </c>
    </row>
    <row r="6" spans="1:16" x14ac:dyDescent="0.25">
      <c r="A6" s="923" t="s">
        <v>259</v>
      </c>
      <c r="B6" s="1096">
        <v>11</v>
      </c>
      <c r="C6" s="1097">
        <v>800</v>
      </c>
      <c r="D6" s="915" t="s">
        <v>5</v>
      </c>
      <c r="E6" s="254"/>
      <c r="F6" s="125">
        <v>2022</v>
      </c>
      <c r="G6" s="212">
        <v>278</v>
      </c>
      <c r="H6" s="58">
        <v>117</v>
      </c>
      <c r="I6" s="160">
        <v>161</v>
      </c>
      <c r="J6" s="212">
        <v>811</v>
      </c>
      <c r="K6" s="58">
        <v>11</v>
      </c>
      <c r="L6" s="160">
        <v>800</v>
      </c>
      <c r="M6" s="212">
        <v>38716</v>
      </c>
      <c r="N6" s="58">
        <v>45973</v>
      </c>
      <c r="O6" s="212">
        <v>10681</v>
      </c>
      <c r="P6" s="160">
        <v>4312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294</v>
      </c>
      <c r="H7" s="94">
        <v>134</v>
      </c>
      <c r="I7" s="169">
        <v>160</v>
      </c>
      <c r="J7" s="167"/>
      <c r="K7" s="94"/>
      <c r="L7" s="169"/>
      <c r="M7" s="167">
        <v>48858</v>
      </c>
      <c r="N7" s="94">
        <v>49134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117</v>
      </c>
      <c r="C11" s="918">
        <f>IF(ISBLANK(C5),"",C5)</f>
        <v>161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11</v>
      </c>
      <c r="C12" s="921">
        <f>IF(ISBLANK(C6),"",C6)</f>
        <v>800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93.4</v>
      </c>
      <c r="C5" s="611">
        <v>93</v>
      </c>
      <c r="D5" s="945">
        <v>93.9</v>
      </c>
      <c r="E5" s="610"/>
      <c r="F5" s="611"/>
      <c r="G5" s="945"/>
      <c r="H5" s="610"/>
      <c r="I5" s="611"/>
      <c r="J5" s="945"/>
      <c r="K5" s="610">
        <v>13848</v>
      </c>
      <c r="L5" s="611">
        <v>7116</v>
      </c>
      <c r="M5" s="945">
        <v>6732</v>
      </c>
      <c r="N5" s="610">
        <v>94.7</v>
      </c>
      <c r="O5" s="611">
        <v>95.1</v>
      </c>
      <c r="P5" s="945">
        <v>94.3</v>
      </c>
      <c r="Q5" s="610">
        <v>0.5</v>
      </c>
      <c r="R5" s="611">
        <v>0.6</v>
      </c>
      <c r="S5" s="945">
        <v>0.3</v>
      </c>
    </row>
    <row r="6" spans="1:19" x14ac:dyDescent="0.25">
      <c r="A6" s="286">
        <v>2021</v>
      </c>
      <c r="B6" s="457">
        <v>93.4</v>
      </c>
      <c r="C6" s="458">
        <v>93.3</v>
      </c>
      <c r="D6" s="976">
        <v>93.6</v>
      </c>
      <c r="E6" s="457">
        <v>682</v>
      </c>
      <c r="F6" s="458">
        <v>455</v>
      </c>
      <c r="G6" s="976">
        <v>227</v>
      </c>
      <c r="H6" s="457">
        <v>1978</v>
      </c>
      <c r="I6" s="458">
        <v>953</v>
      </c>
      <c r="J6" s="976">
        <v>1025</v>
      </c>
      <c r="K6" s="457">
        <v>13403</v>
      </c>
      <c r="L6" s="458">
        <v>6816</v>
      </c>
      <c r="M6" s="976">
        <v>6587</v>
      </c>
      <c r="N6" s="457">
        <v>96</v>
      </c>
      <c r="O6" s="458">
        <v>93.7</v>
      </c>
      <c r="P6" s="976">
        <v>96.3</v>
      </c>
      <c r="Q6" s="457">
        <v>0.4</v>
      </c>
      <c r="R6" s="458">
        <v>0.4</v>
      </c>
      <c r="S6" s="976">
        <v>0.5</v>
      </c>
    </row>
    <row r="7" spans="1:19" x14ac:dyDescent="0.25">
      <c r="A7" s="286">
        <v>2022</v>
      </c>
      <c r="B7" s="601">
        <v>94.1</v>
      </c>
      <c r="C7" s="612">
        <v>94.1</v>
      </c>
      <c r="D7" s="980">
        <v>94.2</v>
      </c>
      <c r="E7" s="601">
        <v>711</v>
      </c>
      <c r="F7" s="612">
        <v>462</v>
      </c>
      <c r="G7" s="980">
        <v>249</v>
      </c>
      <c r="H7" s="601">
        <v>1871</v>
      </c>
      <c r="I7" s="612">
        <v>901</v>
      </c>
      <c r="J7" s="980">
        <v>970</v>
      </c>
      <c r="K7" s="601">
        <v>12797</v>
      </c>
      <c r="L7" s="612">
        <v>6585</v>
      </c>
      <c r="M7" s="980">
        <v>6212</v>
      </c>
      <c r="N7" s="601">
        <v>97.5</v>
      </c>
      <c r="O7" s="612">
        <v>96.9</v>
      </c>
      <c r="P7" s="980">
        <v>98</v>
      </c>
      <c r="Q7" s="601">
        <v>0.4</v>
      </c>
      <c r="R7" s="612">
        <v>0.3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516</v>
      </c>
      <c r="F8" s="981">
        <v>341</v>
      </c>
      <c r="G8" s="979">
        <v>175</v>
      </c>
      <c r="H8" s="947">
        <v>1673</v>
      </c>
      <c r="I8" s="981">
        <v>794</v>
      </c>
      <c r="J8" s="979">
        <v>879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116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82.2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87.8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1.1000000000000001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231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47448631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33620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6712</v>
      </c>
      <c r="C5" s="616">
        <v>4692</v>
      </c>
      <c r="D5" s="616">
        <v>2020</v>
      </c>
      <c r="E5" s="599">
        <v>29818</v>
      </c>
      <c r="F5" s="616">
        <v>14960</v>
      </c>
      <c r="G5" s="945">
        <v>14858</v>
      </c>
      <c r="H5" s="616">
        <v>12876</v>
      </c>
      <c r="I5" s="616">
        <v>5343</v>
      </c>
      <c r="J5" s="616">
        <v>7533</v>
      </c>
      <c r="K5" s="217">
        <f>SUM(B5,E5,H5)</f>
        <v>49406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5824</v>
      </c>
      <c r="C6" s="612">
        <v>4154</v>
      </c>
      <c r="D6" s="946">
        <v>1670</v>
      </c>
      <c r="E6" s="601">
        <v>28810</v>
      </c>
      <c r="F6" s="612">
        <v>14464</v>
      </c>
      <c r="G6" s="946">
        <v>14346</v>
      </c>
      <c r="H6" s="601">
        <v>12392</v>
      </c>
      <c r="I6" s="612">
        <v>5170</v>
      </c>
      <c r="J6" s="612">
        <v>7222</v>
      </c>
      <c r="K6" s="218">
        <f>SUM(B6,E6,H6)</f>
        <v>47026</v>
      </c>
      <c r="M6" s="105" t="s">
        <v>284</v>
      </c>
      <c r="N6" s="171">
        <f>IF(ISBLANK(J7),"",J7)</f>
        <v>6747</v>
      </c>
      <c r="O6" s="80">
        <f>IF(ISBLANK(I7),"",I7)</f>
        <v>5066</v>
      </c>
      <c r="P6" s="211"/>
    </row>
    <row r="7" spans="1:17" ht="24.75" x14ac:dyDescent="0.25">
      <c r="A7" s="218">
        <v>2023</v>
      </c>
      <c r="B7" s="601">
        <v>5614</v>
      </c>
      <c r="C7" s="612">
        <v>4016</v>
      </c>
      <c r="D7" s="946">
        <v>1598</v>
      </c>
      <c r="E7" s="601">
        <v>27697</v>
      </c>
      <c r="F7" s="612">
        <v>13666</v>
      </c>
      <c r="G7" s="946">
        <v>14031</v>
      </c>
      <c r="H7" s="601">
        <v>11813</v>
      </c>
      <c r="I7" s="612">
        <v>5066</v>
      </c>
      <c r="J7" s="612">
        <v>6747</v>
      </c>
      <c r="K7" s="218">
        <f>SUM(B7,E7,H7)</f>
        <v>45124</v>
      </c>
      <c r="M7" s="106" t="s">
        <v>285</v>
      </c>
      <c r="N7" s="220">
        <f>IF(ISBLANK(G7),"",G7)</f>
        <v>14031</v>
      </c>
      <c r="O7" s="107">
        <f>IF(ISBLANK(F7),"",F7)</f>
        <v>13666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1598</v>
      </c>
      <c r="O8" s="83">
        <f>IF(ISBLANK(C7),"",C7)</f>
        <v>4016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6747</v>
      </c>
      <c r="O13" s="80">
        <f>IF(ISBLANK(I7),"",I7)</f>
        <v>5066</v>
      </c>
      <c r="P13" s="211"/>
    </row>
    <row r="14" spans="1:17" ht="27.75" customHeight="1" x14ac:dyDescent="0.25">
      <c r="M14" s="106" t="s">
        <v>515</v>
      </c>
      <c r="N14" s="220">
        <f>IF(ISBLANK(G7),"",G7)</f>
        <v>14031</v>
      </c>
      <c r="O14" s="107">
        <f>IF(ISBLANK(F7),"",F7)</f>
        <v>13666</v>
      </c>
      <c r="P14" s="211"/>
    </row>
    <row r="15" spans="1:17" ht="26.25" customHeight="1" x14ac:dyDescent="0.25">
      <c r="M15" s="108" t="s">
        <v>516</v>
      </c>
      <c r="N15" s="170">
        <f>IF(ISBLANK(D7),"",D7)</f>
        <v>1598</v>
      </c>
      <c r="O15" s="83">
        <f>IF(ISBLANK(C7),"",C7)</f>
        <v>4016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1957</v>
      </c>
      <c r="C21" s="616">
        <v>1418</v>
      </c>
      <c r="D21" s="616">
        <v>539</v>
      </c>
      <c r="E21" s="599">
        <v>7879</v>
      </c>
      <c r="F21" s="616">
        <v>3924</v>
      </c>
      <c r="G21" s="945">
        <v>3955</v>
      </c>
      <c r="H21" s="616">
        <v>3094</v>
      </c>
      <c r="I21" s="616">
        <v>1249</v>
      </c>
      <c r="J21" s="616">
        <v>1845</v>
      </c>
      <c r="K21" s="217">
        <f>SUM(B21,E21,H21)</f>
        <v>12930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2139</v>
      </c>
      <c r="C22" s="1028">
        <v>1491</v>
      </c>
      <c r="D22" s="980">
        <v>648</v>
      </c>
      <c r="E22" s="1034">
        <v>7768</v>
      </c>
      <c r="F22" s="1028">
        <v>3868</v>
      </c>
      <c r="G22" s="980">
        <v>3900</v>
      </c>
      <c r="H22" s="1034">
        <v>3124</v>
      </c>
      <c r="I22" s="1028">
        <v>1280</v>
      </c>
      <c r="J22" s="1028">
        <v>1844</v>
      </c>
      <c r="K22" s="218">
        <f>SUM(B22,E22,H22)</f>
        <v>13031</v>
      </c>
      <c r="M22" s="105" t="s">
        <v>284</v>
      </c>
      <c r="N22" s="171">
        <f>IF(ISBLANK(J23),"",J23)</f>
        <v>1957</v>
      </c>
      <c r="O22" s="80">
        <f>IF(ISBLANK(I23),"",I23)</f>
        <v>1286</v>
      </c>
      <c r="P22" s="211"/>
    </row>
    <row r="23" spans="1:17" ht="24.75" x14ac:dyDescent="0.25">
      <c r="A23" s="218">
        <v>2022</v>
      </c>
      <c r="B23" s="1034">
        <v>2264</v>
      </c>
      <c r="C23" s="1028">
        <v>1593</v>
      </c>
      <c r="D23" s="980">
        <v>671</v>
      </c>
      <c r="E23" s="1034">
        <v>7407</v>
      </c>
      <c r="F23" s="1028">
        <v>3744</v>
      </c>
      <c r="G23" s="980">
        <v>3663</v>
      </c>
      <c r="H23" s="1034">
        <v>3243</v>
      </c>
      <c r="I23" s="1028">
        <v>1286</v>
      </c>
      <c r="J23" s="1028">
        <v>1957</v>
      </c>
      <c r="K23" s="218">
        <f>SUM(B23,E23,H23)</f>
        <v>12914</v>
      </c>
      <c r="M23" s="106" t="s">
        <v>285</v>
      </c>
      <c r="N23" s="220">
        <f>IF(ISBLANK(G23),"",G23)</f>
        <v>3663</v>
      </c>
      <c r="O23" s="107">
        <f>IF(ISBLANK(F23),"",F23)</f>
        <v>3744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671</v>
      </c>
      <c r="O24" s="109">
        <f>IF(ISBLANK(C23),"",C23)</f>
        <v>1593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1957</v>
      </c>
      <c r="O29" s="80">
        <f>IF(ISBLANK(I23),"",I23)</f>
        <v>1286</v>
      </c>
      <c r="P29" s="211"/>
    </row>
    <row r="30" spans="1:17" ht="27.75" customHeight="1" x14ac:dyDescent="0.25">
      <c r="M30" s="106" t="s">
        <v>515</v>
      </c>
      <c r="N30" s="220">
        <f>IF(ISBLANK(G23),"",G23)</f>
        <v>3663</v>
      </c>
      <c r="O30" s="107">
        <f>IF(ISBLANK(F23),"",F23)</f>
        <v>3744</v>
      </c>
      <c r="P30" s="211"/>
    </row>
    <row r="31" spans="1:17" ht="27.75" customHeight="1" x14ac:dyDescent="0.25">
      <c r="M31" s="108" t="s">
        <v>516</v>
      </c>
      <c r="N31" s="221">
        <f>IF(ISBLANK(D23),"",D23)</f>
        <v>671</v>
      </c>
      <c r="O31" s="109">
        <f>IF(ISBLANK(C23),"",C23)</f>
        <v>1593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22956405</v>
      </c>
      <c r="D5" s="253"/>
    </row>
    <row r="6" spans="1:4" ht="30" x14ac:dyDescent="0.25">
      <c r="A6" s="686" t="s">
        <v>474</v>
      </c>
      <c r="B6" s="617">
        <v>24492226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79.099999999999994</v>
      </c>
      <c r="D5" s="611">
        <v>77.7</v>
      </c>
      <c r="E5" s="945">
        <v>80.5</v>
      </c>
      <c r="F5" s="610"/>
      <c r="G5" s="611"/>
      <c r="H5" s="945"/>
      <c r="I5" s="610">
        <v>1</v>
      </c>
      <c r="J5" s="611">
        <v>1.4</v>
      </c>
      <c r="K5" s="945">
        <v>0.6</v>
      </c>
      <c r="L5" s="610">
        <v>79.099999999999994</v>
      </c>
      <c r="M5" s="611">
        <v>78</v>
      </c>
      <c r="N5" s="945">
        <v>80.2</v>
      </c>
    </row>
    <row r="6" spans="1:14" x14ac:dyDescent="0.25">
      <c r="A6" s="286">
        <v>2021</v>
      </c>
      <c r="B6" s="457">
        <v>121</v>
      </c>
      <c r="C6" s="457">
        <v>79.099999999999994</v>
      </c>
      <c r="D6" s="458">
        <v>77.5</v>
      </c>
      <c r="E6" s="976">
        <v>80.900000000000006</v>
      </c>
      <c r="F6" s="457">
        <v>340</v>
      </c>
      <c r="G6" s="458">
        <v>223</v>
      </c>
      <c r="H6" s="976">
        <v>117</v>
      </c>
      <c r="I6" s="457">
        <v>0.2</v>
      </c>
      <c r="J6" s="458">
        <v>0.2</v>
      </c>
      <c r="K6" s="976">
        <v>0.2</v>
      </c>
      <c r="L6" s="457">
        <v>80.599999999999994</v>
      </c>
      <c r="M6" s="458">
        <v>78.900000000000006</v>
      </c>
      <c r="N6" s="976">
        <v>82.3</v>
      </c>
    </row>
    <row r="7" spans="1:14" x14ac:dyDescent="0.25">
      <c r="A7" s="286">
        <v>2022</v>
      </c>
      <c r="B7" s="601">
        <v>122</v>
      </c>
      <c r="C7" s="601">
        <v>82.2</v>
      </c>
      <c r="D7" s="612">
        <v>80.900000000000006</v>
      </c>
      <c r="E7" s="980">
        <v>83.5</v>
      </c>
      <c r="F7" s="601">
        <v>260</v>
      </c>
      <c r="G7" s="612">
        <v>176</v>
      </c>
      <c r="H7" s="980">
        <v>84</v>
      </c>
      <c r="I7" s="601">
        <v>1.1000000000000001</v>
      </c>
      <c r="J7" s="612">
        <v>1.3</v>
      </c>
      <c r="K7" s="980">
        <v>0.9</v>
      </c>
      <c r="L7" s="601">
        <v>87.8</v>
      </c>
      <c r="M7" s="612">
        <v>87.1</v>
      </c>
      <c r="N7" s="980">
        <v>88.6</v>
      </c>
    </row>
    <row r="8" spans="1:14" x14ac:dyDescent="0.25">
      <c r="A8" s="219">
        <v>2023</v>
      </c>
      <c r="B8" s="947">
        <v>116</v>
      </c>
      <c r="C8" s="947"/>
      <c r="D8" s="981"/>
      <c r="E8" s="979"/>
      <c r="F8" s="947">
        <v>231</v>
      </c>
      <c r="G8" s="981">
        <v>161</v>
      </c>
      <c r="H8" s="979">
        <v>70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3572</v>
      </c>
      <c r="C5" s="207">
        <v>3128</v>
      </c>
      <c r="G5" s="113"/>
      <c r="H5" s="174" t="s">
        <v>586</v>
      </c>
      <c r="I5" s="207">
        <v>1674</v>
      </c>
      <c r="J5" s="207">
        <v>1514</v>
      </c>
    </row>
    <row r="6" spans="1:13" ht="15" customHeight="1" x14ac:dyDescent="0.25">
      <c r="A6" s="175" t="s">
        <v>587</v>
      </c>
      <c r="B6" s="208">
        <v>41351</v>
      </c>
      <c r="C6" s="208">
        <v>9472</v>
      </c>
      <c r="G6" s="113"/>
      <c r="H6" s="175" t="s">
        <v>587</v>
      </c>
      <c r="I6" s="208">
        <v>12329</v>
      </c>
      <c r="J6" s="208">
        <v>5011</v>
      </c>
    </row>
    <row r="7" spans="1:13" ht="15" customHeight="1" x14ac:dyDescent="0.25">
      <c r="A7" s="175" t="s">
        <v>588</v>
      </c>
      <c r="B7" s="208">
        <v>127138</v>
      </c>
      <c r="C7" s="208">
        <v>74554</v>
      </c>
      <c r="G7" s="113"/>
      <c r="H7" s="175" t="s">
        <v>588</v>
      </c>
      <c r="I7" s="208">
        <v>64786</v>
      </c>
      <c r="J7" s="208">
        <v>29099</v>
      </c>
    </row>
    <row r="8" spans="1:13" ht="15" customHeight="1" x14ac:dyDescent="0.25">
      <c r="A8" s="175" t="s">
        <v>589</v>
      </c>
      <c r="B8" s="208">
        <v>162328</v>
      </c>
      <c r="C8" s="208">
        <v>152185</v>
      </c>
      <c r="G8" s="113"/>
      <c r="H8" s="175" t="s">
        <v>589</v>
      </c>
      <c r="I8" s="208">
        <v>142872</v>
      </c>
      <c r="J8" s="208">
        <v>117434</v>
      </c>
    </row>
    <row r="9" spans="1:13" ht="15" customHeight="1" x14ac:dyDescent="0.25">
      <c r="A9" s="175" t="s">
        <v>590</v>
      </c>
      <c r="B9" s="208">
        <v>271559</v>
      </c>
      <c r="C9" s="208">
        <v>334124</v>
      </c>
      <c r="G9" s="113"/>
      <c r="H9" s="175" t="s">
        <v>590</v>
      </c>
      <c r="I9" s="208">
        <v>284890</v>
      </c>
      <c r="J9" s="208">
        <v>344120</v>
      </c>
    </row>
    <row r="10" spans="1:13" ht="15" customHeight="1" x14ac:dyDescent="0.25">
      <c r="A10" s="175" t="s">
        <v>591</v>
      </c>
      <c r="B10" s="208">
        <v>31798</v>
      </c>
      <c r="C10" s="208">
        <v>36642</v>
      </c>
      <c r="G10" s="113"/>
      <c r="H10" s="175" t="s">
        <v>591</v>
      </c>
      <c r="I10" s="208">
        <v>33800</v>
      </c>
      <c r="J10" s="208">
        <v>33504</v>
      </c>
    </row>
    <row r="11" spans="1:13" ht="15" customHeight="1" x14ac:dyDescent="0.25">
      <c r="A11" s="176" t="s">
        <v>592</v>
      </c>
      <c r="B11" s="209">
        <v>48326</v>
      </c>
      <c r="C11" s="209">
        <v>51146</v>
      </c>
      <c r="G11" s="113"/>
      <c r="H11" s="176" t="s">
        <v>592</v>
      </c>
      <c r="I11" s="209">
        <v>78344</v>
      </c>
      <c r="J11" s="209">
        <v>68696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3572</v>
      </c>
      <c r="C17" s="178">
        <f>IF(ISBLANK(C5),"0",C5)</f>
        <v>3128</v>
      </c>
      <c r="G17" s="113"/>
      <c r="H17" s="174" t="s">
        <v>586</v>
      </c>
      <c r="I17" s="177">
        <f>IF(ISBLANK(I5),"0",I5)</f>
        <v>1674</v>
      </c>
      <c r="J17" s="178">
        <f>IF(ISBLANK(J5),"0",J5)</f>
        <v>1514</v>
      </c>
    </row>
    <row r="18" spans="1:13" ht="15" customHeight="1" x14ac:dyDescent="0.25">
      <c r="A18" s="175" t="s">
        <v>587</v>
      </c>
      <c r="B18" s="179">
        <f t="shared" ref="B18:C18" si="0">IF(ISBLANK(B6),"0",B6)</f>
        <v>41351</v>
      </c>
      <c r="C18" s="180">
        <f t="shared" si="0"/>
        <v>9472</v>
      </c>
      <c r="G18" s="113"/>
      <c r="H18" s="175" t="s">
        <v>587</v>
      </c>
      <c r="I18" s="179">
        <f t="shared" ref="I18:J18" si="1">IF(ISBLANK(I6),"0",I6)</f>
        <v>12329</v>
      </c>
      <c r="J18" s="180">
        <f t="shared" si="1"/>
        <v>5011</v>
      </c>
    </row>
    <row r="19" spans="1:13" ht="15" customHeight="1" x14ac:dyDescent="0.25">
      <c r="A19" s="175" t="s">
        <v>588</v>
      </c>
      <c r="B19" s="179">
        <f t="shared" ref="B19:C19" si="2">IF(ISBLANK(B7),"0",B7)</f>
        <v>127138</v>
      </c>
      <c r="C19" s="180">
        <f t="shared" si="2"/>
        <v>74554</v>
      </c>
      <c r="G19" s="113"/>
      <c r="H19" s="175" t="s">
        <v>588</v>
      </c>
      <c r="I19" s="179">
        <f t="shared" ref="I19:J19" si="3">IF(ISBLANK(I7),"0",I7)</f>
        <v>64786</v>
      </c>
      <c r="J19" s="180">
        <f t="shared" si="3"/>
        <v>29099</v>
      </c>
    </row>
    <row r="20" spans="1:13" ht="15" customHeight="1" x14ac:dyDescent="0.25">
      <c r="A20" s="175" t="s">
        <v>589</v>
      </c>
      <c r="B20" s="179">
        <f t="shared" ref="B20:C20" si="4">IF(ISBLANK(B8),"0",B8)</f>
        <v>162328</v>
      </c>
      <c r="C20" s="180">
        <f t="shared" si="4"/>
        <v>152185</v>
      </c>
      <c r="G20" s="113"/>
      <c r="H20" s="175" t="s">
        <v>589</v>
      </c>
      <c r="I20" s="179">
        <f t="shared" ref="I20:J20" si="5">IF(ISBLANK(I8),"0",I8)</f>
        <v>142872</v>
      </c>
      <c r="J20" s="180">
        <f t="shared" si="5"/>
        <v>117434</v>
      </c>
    </row>
    <row r="21" spans="1:13" ht="15" customHeight="1" x14ac:dyDescent="0.25">
      <c r="A21" s="175" t="s">
        <v>590</v>
      </c>
      <c r="B21" s="179">
        <f t="shared" ref="B21:C21" si="6">IF(ISBLANK(B9),"0",B9)</f>
        <v>271559</v>
      </c>
      <c r="C21" s="180">
        <f t="shared" si="6"/>
        <v>334124</v>
      </c>
      <c r="G21" s="113"/>
      <c r="H21" s="175" t="s">
        <v>590</v>
      </c>
      <c r="I21" s="179">
        <f t="shared" ref="I21:J21" si="7">IF(ISBLANK(I9),"0",I9)</f>
        <v>284890</v>
      </c>
      <c r="J21" s="180">
        <f t="shared" si="7"/>
        <v>344120</v>
      </c>
    </row>
    <row r="22" spans="1:13" ht="15" customHeight="1" x14ac:dyDescent="0.25">
      <c r="A22" s="175" t="s">
        <v>591</v>
      </c>
      <c r="B22" s="179">
        <f t="shared" ref="B22:C22" si="8">IF(ISBLANK(B10),"0",B10)</f>
        <v>31798</v>
      </c>
      <c r="C22" s="180">
        <f t="shared" si="8"/>
        <v>36642</v>
      </c>
      <c r="G22" s="113"/>
      <c r="H22" s="175" t="s">
        <v>591</v>
      </c>
      <c r="I22" s="179">
        <f t="shared" ref="I22:J22" si="9">IF(ISBLANK(I10),"0",I10)</f>
        <v>33800</v>
      </c>
      <c r="J22" s="180">
        <f t="shared" si="9"/>
        <v>33504</v>
      </c>
    </row>
    <row r="23" spans="1:13" ht="15" customHeight="1" x14ac:dyDescent="0.25">
      <c r="A23" s="176" t="s">
        <v>592</v>
      </c>
      <c r="B23" s="181">
        <f t="shared" ref="B23:C23" si="10">IF(ISBLANK(B11),"0",B11)</f>
        <v>48326</v>
      </c>
      <c r="C23" s="182">
        <f t="shared" si="10"/>
        <v>51146</v>
      </c>
      <c r="G23" s="113"/>
      <c r="H23" s="176" t="s">
        <v>592</v>
      </c>
      <c r="I23" s="181">
        <f t="shared" ref="I23:J23" si="11">IF(ISBLANK(I11),"0",I11)</f>
        <v>78344</v>
      </c>
      <c r="J23" s="182">
        <f t="shared" si="11"/>
        <v>68696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0.52064506349187833</v>
      </c>
      <c r="C29" s="184">
        <f>C17/SUM(C17:C23)*100</f>
        <v>0.47304276288429054</v>
      </c>
      <c r="D29" s="253"/>
      <c r="E29" s="253"/>
      <c r="G29" s="113"/>
      <c r="H29" s="174" t="s">
        <v>593</v>
      </c>
      <c r="I29" s="184">
        <f>I17/SUM(I17:I23)*100</f>
        <v>0.27056950516813616</v>
      </c>
      <c r="J29" s="184">
        <f>J17/SUM(J17:J23)*100</f>
        <v>0.25259519034732675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6.0272099721312049</v>
      </c>
      <c r="C30" s="185">
        <f>C18/SUM(C17:C23)*100</f>
        <v>1.4324363970716114</v>
      </c>
      <c r="D30" s="253"/>
      <c r="E30" s="253"/>
      <c r="G30" s="113"/>
      <c r="H30" s="175" t="s">
        <v>594</v>
      </c>
      <c r="I30" s="185">
        <f>I18/SUM(I17:I23)*100</f>
        <v>1.9927427892580352</v>
      </c>
      <c r="J30" s="185">
        <f>J18/SUM(J17:J23)*100</f>
        <v>0.83603335457757866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18.531291176436294</v>
      </c>
      <c r="C31" s="185">
        <f>C19/SUM(C17:C23)*100</f>
        <v>11.274689943758119</v>
      </c>
      <c r="D31" s="253"/>
      <c r="E31" s="253"/>
      <c r="G31" s="113"/>
      <c r="H31" s="175" t="s">
        <v>595</v>
      </c>
      <c r="I31" s="185">
        <f>I19/SUM(I17:I23)*100</f>
        <v>10.471395437170173</v>
      </c>
      <c r="J31" s="185">
        <f>J19/SUM(J17:J23)*100</f>
        <v>4.8548662113057199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23.660490444151634</v>
      </c>
      <c r="C32" s="185">
        <f>C20/SUM(C17:C23)*100</f>
        <v>23.014709996657849</v>
      </c>
      <c r="D32" s="253"/>
      <c r="E32" s="253"/>
      <c r="G32" s="113"/>
      <c r="H32" s="175" t="s">
        <v>596</v>
      </c>
      <c r="I32" s="185">
        <f>I20/SUM(I17:I23)*100</f>
        <v>23.092476907038201</v>
      </c>
      <c r="J32" s="185">
        <f>J20/SUM(J17:J23)*100</f>
        <v>19.592644374668406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39.581705710187855</v>
      </c>
      <c r="C33" s="185">
        <f>C21/SUM(C17:C23)*100</f>
        <v>50.529072923897274</v>
      </c>
      <c r="D33" s="253"/>
      <c r="E33" s="253"/>
      <c r="G33" s="113"/>
      <c r="H33" s="175" t="s">
        <v>597</v>
      </c>
      <c r="I33" s="185">
        <f>I21/SUM(I17:I23)*100</f>
        <v>46.046921342503175</v>
      </c>
      <c r="J33" s="185">
        <f>J21/SUM(J17:J23)*100</f>
        <v>57.412851322537698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4.634790517613312</v>
      </c>
      <c r="C34" s="185">
        <f>C22/SUM(C17:C23)*100</f>
        <v>5.5413148713574722</v>
      </c>
      <c r="D34" s="253"/>
      <c r="E34" s="253"/>
      <c r="G34" s="113"/>
      <c r="H34" s="175" t="s">
        <v>598</v>
      </c>
      <c r="I34" s="185">
        <f>I22/SUM(I17:I23)*100</f>
        <v>5.463111872570491</v>
      </c>
      <c r="J34" s="185">
        <f>J22/SUM(J17:J23)*100</f>
        <v>5.5897947538948705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7.0438671159878261</v>
      </c>
      <c r="C35" s="186">
        <f>C23/SUM(C17:C23)*100</f>
        <v>7.7347331043733769</v>
      </c>
      <c r="D35" s="253"/>
      <c r="E35" s="253"/>
      <c r="G35" s="113"/>
      <c r="H35" s="176" t="s">
        <v>599</v>
      </c>
      <c r="I35" s="186">
        <f>I23/SUM(I17:I23)*100</f>
        <v>12.662782146291793</v>
      </c>
      <c r="J35" s="186">
        <f>J23/SUM(J17:J23)*100</f>
        <v>11.461214792668398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0.52064506349187833</v>
      </c>
      <c r="C41" s="184">
        <f t="shared" si="12"/>
        <v>0.47304276288429054</v>
      </c>
      <c r="G41" s="113"/>
      <c r="H41" s="174" t="s">
        <v>601</v>
      </c>
      <c r="I41" s="184">
        <f t="shared" ref="I41:J41" si="13">I29</f>
        <v>0.27056950516813616</v>
      </c>
      <c r="J41" s="184">
        <f t="shared" si="13"/>
        <v>0.25259519034732675</v>
      </c>
    </row>
    <row r="42" spans="1:12" x14ac:dyDescent="0.25">
      <c r="A42" s="175" t="s">
        <v>602</v>
      </c>
      <c r="B42" s="185">
        <f t="shared" si="12"/>
        <v>6.0272099721312049</v>
      </c>
      <c r="C42" s="185">
        <f t="shared" si="12"/>
        <v>1.4324363970716114</v>
      </c>
      <c r="G42" s="113"/>
      <c r="H42" s="175" t="s">
        <v>602</v>
      </c>
      <c r="I42" s="185">
        <f t="shared" ref="I42:J42" si="14">I30</f>
        <v>1.9927427892580352</v>
      </c>
      <c r="J42" s="185">
        <f t="shared" si="14"/>
        <v>0.83603335457757866</v>
      </c>
    </row>
    <row r="43" spans="1:12" x14ac:dyDescent="0.25">
      <c r="A43" s="175" t="s">
        <v>603</v>
      </c>
      <c r="B43" s="185">
        <f t="shared" si="12"/>
        <v>18.531291176436294</v>
      </c>
      <c r="C43" s="185">
        <f t="shared" si="12"/>
        <v>11.274689943758119</v>
      </c>
      <c r="G43" s="113"/>
      <c r="H43" s="175" t="s">
        <v>603</v>
      </c>
      <c r="I43" s="185">
        <f t="shared" ref="I43:J43" si="15">I31</f>
        <v>10.471395437170173</v>
      </c>
      <c r="J43" s="185">
        <f t="shared" si="15"/>
        <v>4.8548662113057199</v>
      </c>
    </row>
    <row r="44" spans="1:12" x14ac:dyDescent="0.25">
      <c r="A44" s="175" t="s">
        <v>604</v>
      </c>
      <c r="B44" s="185">
        <f t="shared" si="12"/>
        <v>23.660490444151634</v>
      </c>
      <c r="C44" s="185">
        <f t="shared" si="12"/>
        <v>23.014709996657849</v>
      </c>
      <c r="G44" s="113"/>
      <c r="H44" s="175" t="s">
        <v>604</v>
      </c>
      <c r="I44" s="185">
        <f t="shared" ref="I44:J44" si="16">I32</f>
        <v>23.092476907038201</v>
      </c>
      <c r="J44" s="185">
        <f t="shared" si="16"/>
        <v>19.592644374668406</v>
      </c>
    </row>
    <row r="45" spans="1:12" x14ac:dyDescent="0.25">
      <c r="A45" s="175" t="s">
        <v>605</v>
      </c>
      <c r="B45" s="185">
        <f t="shared" si="12"/>
        <v>39.581705710187855</v>
      </c>
      <c r="C45" s="185">
        <f t="shared" si="12"/>
        <v>50.529072923897274</v>
      </c>
      <c r="G45" s="113"/>
      <c r="H45" s="175" t="s">
        <v>605</v>
      </c>
      <c r="I45" s="185">
        <f t="shared" ref="I45:J45" si="17">I33</f>
        <v>46.046921342503175</v>
      </c>
      <c r="J45" s="185">
        <f t="shared" si="17"/>
        <v>57.412851322537698</v>
      </c>
    </row>
    <row r="46" spans="1:12" x14ac:dyDescent="0.25">
      <c r="A46" s="175" t="s">
        <v>606</v>
      </c>
      <c r="B46" s="185">
        <f t="shared" si="12"/>
        <v>4.634790517613312</v>
      </c>
      <c r="C46" s="185">
        <f t="shared" si="12"/>
        <v>5.5413148713574722</v>
      </c>
      <c r="G46" s="113"/>
      <c r="H46" s="175" t="s">
        <v>606</v>
      </c>
      <c r="I46" s="185">
        <f t="shared" ref="I46:J46" si="18">I34</f>
        <v>5.463111872570491</v>
      </c>
      <c r="J46" s="185">
        <f t="shared" si="18"/>
        <v>5.5897947538948705</v>
      </c>
    </row>
    <row r="47" spans="1:12" x14ac:dyDescent="0.25">
      <c r="A47" s="176" t="s">
        <v>607</v>
      </c>
      <c r="B47" s="186">
        <f t="shared" si="12"/>
        <v>7.0438671159878261</v>
      </c>
      <c r="C47" s="186">
        <f t="shared" si="12"/>
        <v>7.7347331043733769</v>
      </c>
      <c r="G47" s="113"/>
      <c r="H47" s="176" t="s">
        <v>607</v>
      </c>
      <c r="I47" s="186">
        <f t="shared" ref="I47:J47" si="19">I35</f>
        <v>12.662782146291793</v>
      </c>
      <c r="J47" s="186">
        <f t="shared" si="19"/>
        <v>11.461214792668398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422380</v>
      </c>
      <c r="C5" s="207">
        <v>368605</v>
      </c>
      <c r="D5" s="253"/>
      <c r="E5" s="253"/>
      <c r="F5" s="1003"/>
      <c r="H5" s="174" t="s">
        <v>624</v>
      </c>
      <c r="I5" s="207">
        <v>199629</v>
      </c>
      <c r="J5" s="207">
        <v>161204</v>
      </c>
    </row>
    <row r="6" spans="1:10" ht="15" customHeight="1" x14ac:dyDescent="0.25">
      <c r="A6" s="175" t="s">
        <v>625</v>
      </c>
      <c r="B6" s="208">
        <v>92132</v>
      </c>
      <c r="C6" s="208">
        <v>101374</v>
      </c>
      <c r="D6" s="253"/>
      <c r="E6" s="253"/>
      <c r="F6" s="1003"/>
      <c r="H6" s="175" t="s">
        <v>625</v>
      </c>
      <c r="I6" s="208">
        <v>172697</v>
      </c>
      <c r="J6" s="208">
        <v>198799</v>
      </c>
    </row>
    <row r="7" spans="1:10" ht="15" customHeight="1" x14ac:dyDescent="0.25">
      <c r="A7" s="176" t="s">
        <v>626</v>
      </c>
      <c r="B7" s="209">
        <v>171560</v>
      </c>
      <c r="C7" s="209">
        <v>191272</v>
      </c>
      <c r="D7" s="253"/>
      <c r="E7" s="253"/>
      <c r="F7" s="1003"/>
      <c r="H7" s="175" t="s">
        <v>626</v>
      </c>
      <c r="I7" s="208">
        <v>244439</v>
      </c>
      <c r="J7" s="208">
        <v>237487</v>
      </c>
    </row>
    <row r="8" spans="1:10" x14ac:dyDescent="0.25">
      <c r="D8" s="253"/>
      <c r="E8" s="253"/>
      <c r="F8" s="1003"/>
      <c r="H8" s="176" t="s">
        <v>2351</v>
      </c>
      <c r="I8" s="209">
        <v>1930</v>
      </c>
      <c r="J8" s="209">
        <v>1888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422380</v>
      </c>
      <c r="C13" s="178">
        <f>IF(ISBLANK(C5),"0",C5)</f>
        <v>368605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92132</v>
      </c>
      <c r="C14" s="180">
        <f t="shared" si="0"/>
        <v>101374</v>
      </c>
      <c r="D14" s="253"/>
      <c r="E14" s="253"/>
      <c r="F14" s="1003"/>
      <c r="H14" s="174" t="s">
        <v>624</v>
      </c>
      <c r="I14" s="177">
        <f>IF(ISBLANK(I5),"0",I5)</f>
        <v>199629</v>
      </c>
      <c r="J14" s="178">
        <f>IF(ISBLANK(J5),"0",J5)</f>
        <v>161204</v>
      </c>
    </row>
    <row r="15" spans="1:10" ht="15" customHeight="1" x14ac:dyDescent="0.25">
      <c r="A15" s="176" t="s">
        <v>626</v>
      </c>
      <c r="B15" s="181">
        <f t="shared" si="0"/>
        <v>171560</v>
      </c>
      <c r="C15" s="182">
        <f t="shared" si="0"/>
        <v>191272</v>
      </c>
      <c r="D15" s="253"/>
      <c r="E15" s="253"/>
      <c r="F15" s="1003"/>
      <c r="H15" s="175" t="s">
        <v>625</v>
      </c>
      <c r="I15" s="179">
        <f t="shared" ref="I15:J15" si="1">IF(ISBLANK(I6),"0",I6)</f>
        <v>172697</v>
      </c>
      <c r="J15" s="180">
        <f t="shared" si="1"/>
        <v>198799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244439</v>
      </c>
      <c r="J16" s="180">
        <f t="shared" si="2"/>
        <v>237487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1930</v>
      </c>
      <c r="J17" s="182">
        <f t="shared" si="3"/>
        <v>1888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61.564966942245128</v>
      </c>
      <c r="C21" s="184">
        <f>C13/SUM(C13:C15)*100</f>
        <v>55.743582996471844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13.42891125129724</v>
      </c>
      <c r="C22" s="185">
        <f>C14/SUM(C13:C15)*100</f>
        <v>15.330638441378538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25.006121806457632</v>
      </c>
      <c r="C23" s="186">
        <f>C15/SUM(C13:C15)*100</f>
        <v>28.925778562149624</v>
      </c>
      <c r="D23" s="253"/>
      <c r="E23" s="253"/>
      <c r="F23" s="1003"/>
      <c r="H23" s="174" t="s">
        <v>629</v>
      </c>
      <c r="I23" s="184">
        <f>I14/SUM(I14:I17)*100</f>
        <v>32.266140828679724</v>
      </c>
      <c r="J23" s="184">
        <f>J14/SUM(J14:J17)*100</f>
        <v>26.895214705911798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27.913107427730949</v>
      </c>
      <c r="J24" s="185">
        <f>J15/SUM(J14:J17)*100</f>
        <v>33.167550360540424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39.50880482305498</v>
      </c>
      <c r="J25" s="185">
        <f>J16/SUM(J14:J17)*100</f>
        <v>39.622241723920467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0.31194692053435052</v>
      </c>
      <c r="J26" s="186">
        <f>J17/SUM(J14:J17)*100</f>
        <v>0.31499320962731364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61.564966942245128</v>
      </c>
      <c r="C29" s="189">
        <f t="shared" si="4"/>
        <v>55.743582996471844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13.42891125129724</v>
      </c>
      <c r="C30" s="192">
        <f t="shared" si="4"/>
        <v>15.330638441378538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25.006121806457632</v>
      </c>
      <c r="C31" s="195">
        <f t="shared" si="4"/>
        <v>28.925778562149624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32.266140828679724</v>
      </c>
      <c r="J32" s="189">
        <f>J23</f>
        <v>26.895214705911798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27.913107427730949</v>
      </c>
      <c r="J33" s="192">
        <f t="shared" si="5"/>
        <v>33.167550360540424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39.50880482305498</v>
      </c>
      <c r="J34" s="192">
        <f t="shared" si="6"/>
        <v>39.622241723920467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0.31194692053435052</v>
      </c>
      <c r="J35" s="195">
        <f t="shared" si="7"/>
        <v>0.31499320962731364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26248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1973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1411304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-9.8000000000000007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75.11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44.8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167.7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294</v>
      </c>
      <c r="C5" s="655">
        <v>257</v>
      </c>
      <c r="E5" s="28"/>
      <c r="J5" s="654" t="s">
        <v>542</v>
      </c>
      <c r="K5" s="669">
        <f>IF(ISBLANK(B5),"",B5)</f>
        <v>294</v>
      </c>
      <c r="L5" s="618">
        <f>IF(ISBLANK(C5),"",C5)</f>
        <v>257</v>
      </c>
      <c r="N5" s="28"/>
    </row>
    <row r="6" spans="1:15" x14ac:dyDescent="0.25">
      <c r="A6" s="656" t="s">
        <v>543</v>
      </c>
      <c r="B6" s="657">
        <v>390</v>
      </c>
      <c r="C6" s="657">
        <v>384</v>
      </c>
      <c r="E6" s="44"/>
      <c r="J6" s="656" t="s">
        <v>543</v>
      </c>
      <c r="K6" s="670">
        <f t="shared" ref="K6:K10" si="0">IF(ISBLANK(B6),"",B6)</f>
        <v>390</v>
      </c>
      <c r="L6" s="619">
        <f t="shared" ref="L6:L10" si="1">IF(ISBLANK(C6),"",C6)</f>
        <v>384</v>
      </c>
      <c r="N6" s="44"/>
    </row>
    <row r="7" spans="1:15" x14ac:dyDescent="0.25">
      <c r="A7" s="656" t="s">
        <v>641</v>
      </c>
      <c r="B7" s="657">
        <v>1715</v>
      </c>
      <c r="C7" s="657">
        <v>1321</v>
      </c>
      <c r="E7" s="44"/>
      <c r="J7" s="656" t="s">
        <v>641</v>
      </c>
      <c r="K7" s="670">
        <f t="shared" si="0"/>
        <v>1715</v>
      </c>
      <c r="L7" s="619">
        <f t="shared" si="1"/>
        <v>1321</v>
      </c>
      <c r="N7" s="44"/>
    </row>
    <row r="8" spans="1:15" x14ac:dyDescent="0.25">
      <c r="A8" s="650" t="s">
        <v>642</v>
      </c>
      <c r="B8" s="651">
        <v>1756</v>
      </c>
      <c r="C8" s="651">
        <v>1073</v>
      </c>
      <c r="E8" s="21"/>
      <c r="J8" s="650" t="s">
        <v>642</v>
      </c>
      <c r="K8" s="670">
        <f t="shared" si="0"/>
        <v>1756</v>
      </c>
      <c r="L8" s="619">
        <f t="shared" si="1"/>
        <v>1073</v>
      </c>
      <c r="N8" s="21"/>
    </row>
    <row r="9" spans="1:15" x14ac:dyDescent="0.25">
      <c r="A9" s="650" t="s">
        <v>643</v>
      </c>
      <c r="B9" s="651">
        <v>2961</v>
      </c>
      <c r="C9" s="651">
        <v>1328</v>
      </c>
      <c r="E9" s="21"/>
      <c r="J9" s="650" t="s">
        <v>643</v>
      </c>
      <c r="K9" s="670">
        <f t="shared" si="0"/>
        <v>2961</v>
      </c>
      <c r="L9" s="619">
        <f t="shared" si="1"/>
        <v>1328</v>
      </c>
      <c r="N9" s="21"/>
    </row>
    <row r="10" spans="1:15" x14ac:dyDescent="0.25">
      <c r="A10" s="652" t="s">
        <v>365</v>
      </c>
      <c r="B10" s="653">
        <v>28851</v>
      </c>
      <c r="C10" s="653">
        <v>3159</v>
      </c>
      <c r="J10" s="652" t="s">
        <v>365</v>
      </c>
      <c r="K10" s="671">
        <f t="shared" si="0"/>
        <v>28851</v>
      </c>
      <c r="L10" s="620">
        <f t="shared" si="1"/>
        <v>3159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4.97</v>
      </c>
      <c r="C15" s="197"/>
      <c r="D15" s="253"/>
      <c r="E15" s="211"/>
      <c r="F15" s="253"/>
      <c r="G15" s="253"/>
      <c r="J15" s="673" t="s">
        <v>488</v>
      </c>
      <c r="K15" s="674">
        <f>B15</f>
        <v>4.97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1.07</v>
      </c>
      <c r="C16" s="197"/>
      <c r="D16" s="253"/>
      <c r="E16" s="254"/>
      <c r="F16" s="253"/>
      <c r="G16" s="253"/>
      <c r="J16" s="675" t="s">
        <v>489</v>
      </c>
      <c r="K16" s="676">
        <f>B16</f>
        <v>1.07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1.64</v>
      </c>
      <c r="C18" s="197"/>
      <c r="D18" s="255"/>
      <c r="E18" s="256"/>
      <c r="F18" s="253"/>
      <c r="G18" s="253"/>
      <c r="J18" s="678" t="s">
        <v>501</v>
      </c>
      <c r="K18" s="674">
        <f>B18</f>
        <v>1.64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4.57</v>
      </c>
      <c r="C19" s="198"/>
      <c r="D19" s="255"/>
      <c r="E19" s="256"/>
      <c r="F19" s="253"/>
      <c r="G19" s="253"/>
      <c r="J19" s="672" t="s">
        <v>502</v>
      </c>
      <c r="K19" s="676">
        <f>B19</f>
        <v>4.57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3.05</v>
      </c>
      <c r="C21" s="253"/>
      <c r="D21" s="253"/>
      <c r="E21" s="253"/>
      <c r="F21" s="253"/>
      <c r="G21" s="253"/>
      <c r="J21" s="661" t="s">
        <v>498</v>
      </c>
      <c r="K21" s="679">
        <f>B21</f>
        <v>3.05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95</v>
      </c>
      <c r="C32" s="655">
        <v>114</v>
      </c>
      <c r="E32" s="28"/>
      <c r="J32" s="654" t="s">
        <v>542</v>
      </c>
      <c r="K32" s="669">
        <f>IF(ISBLANK(B32),"",B32)</f>
        <v>95</v>
      </c>
      <c r="L32" s="618">
        <f>IF(ISBLANK(C32),"",C32)</f>
        <v>114</v>
      </c>
      <c r="N32" s="28"/>
    </row>
    <row r="33" spans="1:15" x14ac:dyDescent="0.25">
      <c r="A33" s="656" t="s">
        <v>543</v>
      </c>
      <c r="B33" s="657">
        <v>113</v>
      </c>
      <c r="C33" s="657">
        <v>114</v>
      </c>
      <c r="E33" s="44"/>
      <c r="J33" s="656" t="s">
        <v>543</v>
      </c>
      <c r="K33" s="670">
        <f t="shared" ref="K33:K37" si="2">IF(ISBLANK(B33),"",B33)</f>
        <v>113</v>
      </c>
      <c r="L33" s="619">
        <f t="shared" ref="L33:L37" si="3">IF(ISBLANK(C33),"",C33)</f>
        <v>114</v>
      </c>
      <c r="N33" s="44"/>
    </row>
    <row r="34" spans="1:15" x14ac:dyDescent="0.25">
      <c r="A34" s="656" t="s">
        <v>641</v>
      </c>
      <c r="B34" s="657">
        <v>779</v>
      </c>
      <c r="C34" s="657">
        <v>740</v>
      </c>
      <c r="E34" s="44"/>
      <c r="J34" s="656" t="s">
        <v>641</v>
      </c>
      <c r="K34" s="670">
        <f t="shared" si="2"/>
        <v>779</v>
      </c>
      <c r="L34" s="619">
        <f t="shared" si="3"/>
        <v>740</v>
      </c>
      <c r="N34" s="44"/>
    </row>
    <row r="35" spans="1:15" x14ac:dyDescent="0.25">
      <c r="A35" s="650" t="s">
        <v>642</v>
      </c>
      <c r="B35" s="651">
        <v>1207</v>
      </c>
      <c r="C35" s="651">
        <v>911</v>
      </c>
      <c r="E35" s="21"/>
      <c r="J35" s="650" t="s">
        <v>642</v>
      </c>
      <c r="K35" s="670">
        <f t="shared" si="2"/>
        <v>1207</v>
      </c>
      <c r="L35" s="619">
        <f t="shared" si="3"/>
        <v>911</v>
      </c>
      <c r="N35" s="21"/>
    </row>
    <row r="36" spans="1:15" x14ac:dyDescent="0.25">
      <c r="A36" s="650" t="s">
        <v>643</v>
      </c>
      <c r="B36" s="651">
        <v>1537</v>
      </c>
      <c r="C36" s="651">
        <v>760</v>
      </c>
      <c r="E36" s="21"/>
      <c r="J36" s="650" t="s">
        <v>643</v>
      </c>
      <c r="K36" s="670">
        <f t="shared" si="2"/>
        <v>1537</v>
      </c>
      <c r="L36" s="619">
        <f t="shared" si="3"/>
        <v>760</v>
      </c>
      <c r="N36" s="21"/>
    </row>
    <row r="37" spans="1:15" x14ac:dyDescent="0.25">
      <c r="A37" s="652" t="s">
        <v>365</v>
      </c>
      <c r="B37" s="653">
        <v>5465</v>
      </c>
      <c r="C37" s="653">
        <v>963</v>
      </c>
      <c r="J37" s="652" t="s">
        <v>365</v>
      </c>
      <c r="K37" s="671">
        <f t="shared" si="2"/>
        <v>5465</v>
      </c>
      <c r="L37" s="620">
        <f t="shared" si="3"/>
        <v>963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1.42</v>
      </c>
      <c r="C42" s="197"/>
      <c r="D42" s="253"/>
      <c r="E42" s="211"/>
      <c r="F42" s="253"/>
      <c r="G42" s="253"/>
      <c r="J42" s="673" t="s">
        <v>488</v>
      </c>
      <c r="K42" s="674">
        <f>B42</f>
        <v>1.42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0.56999999999999995</v>
      </c>
      <c r="C43" s="197"/>
      <c r="D43" s="253"/>
      <c r="E43" s="254"/>
      <c r="F43" s="253"/>
      <c r="G43" s="253"/>
      <c r="J43" s="675" t="s">
        <v>489</v>
      </c>
      <c r="K43" s="676">
        <f>B43</f>
        <v>0.56999999999999995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0.68</v>
      </c>
      <c r="C45" s="197"/>
      <c r="D45" s="255"/>
      <c r="E45" s="256"/>
      <c r="F45" s="253"/>
      <c r="G45" s="253"/>
      <c r="J45" s="678" t="s">
        <v>501</v>
      </c>
      <c r="K45" s="674">
        <f>B45</f>
        <v>0.68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1.36</v>
      </c>
      <c r="C46" s="198"/>
      <c r="D46" s="255"/>
      <c r="E46" s="256"/>
      <c r="F46" s="253"/>
      <c r="G46" s="253"/>
      <c r="J46" s="672" t="s">
        <v>502</v>
      </c>
      <c r="K46" s="676">
        <f>B46</f>
        <v>1.36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</v>
      </c>
      <c r="C48" s="253"/>
      <c r="D48" s="253"/>
      <c r="E48" s="253"/>
      <c r="F48" s="253"/>
      <c r="G48" s="253"/>
      <c r="J48" s="661" t="s">
        <v>498</v>
      </c>
      <c r="K48" s="679">
        <f>B48</f>
        <v>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18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182452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29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336279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15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657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127086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18</v>
      </c>
      <c r="C4" s="643">
        <v>115458</v>
      </c>
      <c r="D4" s="643">
        <v>28</v>
      </c>
      <c r="E4" s="643">
        <v>104546</v>
      </c>
      <c r="F4" s="643">
        <v>15</v>
      </c>
      <c r="G4" s="643">
        <v>476</v>
      </c>
      <c r="H4" s="643">
        <v>98571</v>
      </c>
      <c r="I4" s="253"/>
      <c r="J4" s="253"/>
      <c r="K4" s="253"/>
    </row>
    <row r="5" spans="1:11" x14ac:dyDescent="0.25">
      <c r="A5" s="767">
        <v>2021</v>
      </c>
      <c r="B5" s="602">
        <v>18</v>
      </c>
      <c r="C5" s="602">
        <v>245174</v>
      </c>
      <c r="D5" s="602">
        <v>28</v>
      </c>
      <c r="E5" s="602">
        <v>118819</v>
      </c>
      <c r="F5" s="602">
        <v>15</v>
      </c>
      <c r="G5" s="602">
        <v>573</v>
      </c>
      <c r="H5" s="602">
        <v>115700</v>
      </c>
      <c r="I5" s="253"/>
      <c r="J5" s="253"/>
      <c r="K5" s="253"/>
    </row>
    <row r="6" spans="1:11" x14ac:dyDescent="0.25">
      <c r="A6" s="481">
        <v>2022</v>
      </c>
      <c r="B6" s="617">
        <v>18</v>
      </c>
      <c r="C6" s="617">
        <v>182452</v>
      </c>
      <c r="D6" s="617">
        <v>29</v>
      </c>
      <c r="E6" s="617">
        <v>336279</v>
      </c>
      <c r="F6" s="617">
        <v>15</v>
      </c>
      <c r="G6" s="617">
        <v>657</v>
      </c>
      <c r="H6" s="617">
        <v>127086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4619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75.8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107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7.6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94.9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81.7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62110535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44009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152</v>
      </c>
      <c r="C4" s="600">
        <v>16.2</v>
      </c>
      <c r="D4" s="600">
        <v>80.400000000000006</v>
      </c>
      <c r="E4" s="600">
        <v>1.1399999999999999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166</v>
      </c>
      <c r="C5" s="602">
        <v>14.6</v>
      </c>
      <c r="D5" s="751">
        <v>83.8</v>
      </c>
      <c r="E5" s="751">
        <v>0.88</v>
      </c>
      <c r="G5" s="647" t="s">
        <v>446</v>
      </c>
      <c r="H5" s="648">
        <f>IF(ISBLANK(B4),"",B4)</f>
        <v>152</v>
      </c>
      <c r="I5" s="648">
        <f>IF(ISBLANK(B5),"",B5)</f>
        <v>166</v>
      </c>
      <c r="J5" s="649">
        <f>IF(ISBLANK(B6),"",B6)</f>
        <v>121</v>
      </c>
      <c r="K5" s="569"/>
    </row>
    <row r="6" spans="1:11" x14ac:dyDescent="0.25">
      <c r="A6" s="218">
        <v>2022</v>
      </c>
      <c r="B6" s="601">
        <v>121</v>
      </c>
      <c r="C6" s="602">
        <v>10.4</v>
      </c>
      <c r="D6" s="959">
        <v>75.8</v>
      </c>
      <c r="E6" s="959">
        <v>1.02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16.2</v>
      </c>
      <c r="I9" s="648">
        <f>IF(ISBLANK(C5),"",C5)</f>
        <v>14.6</v>
      </c>
      <c r="J9" s="649">
        <f>IF(ISBLANK(C6),"",C6)</f>
        <v>10.4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4482</v>
      </c>
      <c r="C4" s="643">
        <v>3</v>
      </c>
      <c r="D4" s="643">
        <v>1.1000000000000001</v>
      </c>
      <c r="E4" s="643">
        <v>0.19</v>
      </c>
      <c r="F4" s="643">
        <v>0.7</v>
      </c>
      <c r="G4" s="643">
        <v>2.7</v>
      </c>
      <c r="H4" s="1066"/>
      <c r="I4" s="253"/>
      <c r="J4" s="253"/>
      <c r="K4" s="253"/>
    </row>
    <row r="5" spans="1:11" x14ac:dyDescent="0.25">
      <c r="A5" s="480">
        <v>2021</v>
      </c>
      <c r="B5" s="602">
        <v>4575</v>
      </c>
      <c r="C5" s="602">
        <v>3.2</v>
      </c>
      <c r="D5" s="602">
        <v>1.1000000000000001</v>
      </c>
      <c r="E5" s="602">
        <v>0.18</v>
      </c>
      <c r="F5" s="602">
        <v>0.8</v>
      </c>
      <c r="G5" s="602">
        <v>2.6</v>
      </c>
      <c r="H5" s="1066"/>
      <c r="I5" s="253"/>
      <c r="J5" s="253"/>
      <c r="K5" s="253"/>
    </row>
    <row r="6" spans="1:11" x14ac:dyDescent="0.25">
      <c r="A6" s="360">
        <v>2022</v>
      </c>
      <c r="B6" s="602">
        <v>4619</v>
      </c>
      <c r="C6" s="602">
        <v>3.3</v>
      </c>
      <c r="D6" s="602">
        <v>1.1000000000000001</v>
      </c>
      <c r="E6" s="602">
        <v>0.19</v>
      </c>
      <c r="F6" s="602">
        <v>0.8</v>
      </c>
      <c r="G6" s="602">
        <v>2.6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92.7</v>
      </c>
      <c r="C5" s="602">
        <v>74.2</v>
      </c>
      <c r="D5" s="602">
        <v>57</v>
      </c>
      <c r="E5" s="602">
        <v>3.9</v>
      </c>
      <c r="F5" s="253"/>
      <c r="G5" s="253"/>
      <c r="H5" s="253"/>
    </row>
    <row r="6" spans="1:8" x14ac:dyDescent="0.25">
      <c r="A6" s="360">
        <v>2021</v>
      </c>
      <c r="B6" s="602">
        <v>92.9</v>
      </c>
      <c r="C6" s="602">
        <v>81.900000000000006</v>
      </c>
      <c r="D6" s="602">
        <v>33</v>
      </c>
      <c r="E6" s="602">
        <v>2.2999999999999998</v>
      </c>
      <c r="F6" s="253"/>
      <c r="G6" s="253"/>
      <c r="H6" s="253"/>
    </row>
    <row r="7" spans="1:8" x14ac:dyDescent="0.25">
      <c r="A7" s="481">
        <v>2022</v>
      </c>
      <c r="B7" s="1067">
        <v>94.9</v>
      </c>
      <c r="C7" s="1067">
        <v>81.7</v>
      </c>
      <c r="D7" s="1067">
        <v>107</v>
      </c>
      <c r="E7" s="1067">
        <v>7.6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3.9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2.2999999999999998</v>
      </c>
    </row>
    <row r="17" spans="1:2" x14ac:dyDescent="0.25">
      <c r="A17" s="633">
        <f t="shared" si="0"/>
        <v>2022</v>
      </c>
      <c r="B17" s="627">
        <f t="shared" si="1"/>
        <v>7.6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181096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371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488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3782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4705142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3334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192531</v>
      </c>
      <c r="C5" s="1034">
        <v>92641</v>
      </c>
      <c r="D5" s="600">
        <v>99890</v>
      </c>
      <c r="G5" s="871" t="s">
        <v>126</v>
      </c>
      <c r="H5" s="637">
        <f>IF(ISBLANK(D7),"",D7)</f>
        <v>93234</v>
      </c>
    </row>
    <row r="6" spans="1:17" x14ac:dyDescent="0.25">
      <c r="A6" s="641">
        <v>2021</v>
      </c>
      <c r="B6" s="1034">
        <v>185796</v>
      </c>
      <c r="C6" s="1034">
        <v>88995</v>
      </c>
      <c r="D6" s="602">
        <v>96801</v>
      </c>
      <c r="G6" s="635" t="s">
        <v>127</v>
      </c>
      <c r="H6" s="623">
        <f>IF(ISBLANK(C7),"",C7)</f>
        <v>87862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181096</v>
      </c>
      <c r="C7" s="1034">
        <v>87862</v>
      </c>
      <c r="D7" s="617">
        <v>93234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93234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87862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1233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0.2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5.0999999999999996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69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980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56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1178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39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30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87196</v>
      </c>
      <c r="C6" s="55">
        <v>44881</v>
      </c>
      <c r="D6" s="55">
        <v>42315</v>
      </c>
      <c r="E6" s="70">
        <v>108118</v>
      </c>
      <c r="F6" s="55">
        <v>55781</v>
      </c>
      <c r="G6" s="110">
        <v>52337</v>
      </c>
      <c r="H6" s="55">
        <v>64145</v>
      </c>
      <c r="I6" s="55">
        <v>33188</v>
      </c>
      <c r="J6" s="55">
        <v>30957</v>
      </c>
      <c r="K6" s="70">
        <v>243107</v>
      </c>
      <c r="L6" s="55">
        <v>125398</v>
      </c>
      <c r="M6" s="110">
        <v>117709</v>
      </c>
      <c r="N6" s="70">
        <v>251830</v>
      </c>
      <c r="O6" s="55">
        <v>131364</v>
      </c>
      <c r="P6" s="110">
        <v>120466</v>
      </c>
      <c r="Q6" s="70">
        <v>944426</v>
      </c>
      <c r="R6" s="55">
        <v>481426</v>
      </c>
      <c r="S6" s="110">
        <v>463000</v>
      </c>
      <c r="T6" s="70">
        <v>1473345</v>
      </c>
      <c r="U6" s="55">
        <v>730419</v>
      </c>
      <c r="V6" s="160">
        <v>742926</v>
      </c>
    </row>
    <row r="7" spans="1:22" x14ac:dyDescent="0.25">
      <c r="A7" s="286">
        <v>2021</v>
      </c>
      <c r="B7" s="167">
        <v>85932</v>
      </c>
      <c r="C7" s="94">
        <v>44256</v>
      </c>
      <c r="D7" s="94">
        <v>41676</v>
      </c>
      <c r="E7" s="167">
        <v>106098</v>
      </c>
      <c r="F7" s="94">
        <v>54717</v>
      </c>
      <c r="G7" s="169">
        <v>51381</v>
      </c>
      <c r="H7" s="94">
        <v>62448</v>
      </c>
      <c r="I7" s="94">
        <v>32270</v>
      </c>
      <c r="J7" s="94">
        <v>30178</v>
      </c>
      <c r="K7" s="167">
        <v>238300</v>
      </c>
      <c r="L7" s="94">
        <v>122830</v>
      </c>
      <c r="M7" s="169">
        <v>115470</v>
      </c>
      <c r="N7" s="167">
        <v>247285</v>
      </c>
      <c r="O7" s="94">
        <v>128928</v>
      </c>
      <c r="P7" s="169">
        <v>118357</v>
      </c>
      <c r="Q7" s="167">
        <v>930319</v>
      </c>
      <c r="R7" s="94">
        <v>474370</v>
      </c>
      <c r="S7" s="169">
        <v>455949</v>
      </c>
      <c r="T7" s="212">
        <v>1452125</v>
      </c>
      <c r="U7" s="58">
        <v>719602</v>
      </c>
      <c r="V7" s="160">
        <v>732523</v>
      </c>
    </row>
    <row r="8" spans="1:22" x14ac:dyDescent="0.25">
      <c r="A8" s="219">
        <v>2022</v>
      </c>
      <c r="B8" s="72">
        <v>86203</v>
      </c>
      <c r="C8" s="61">
        <v>44174</v>
      </c>
      <c r="D8" s="61">
        <v>42029</v>
      </c>
      <c r="E8" s="72">
        <v>102639</v>
      </c>
      <c r="F8" s="61">
        <v>52865</v>
      </c>
      <c r="G8" s="111">
        <v>49774</v>
      </c>
      <c r="H8" s="61">
        <v>57247</v>
      </c>
      <c r="I8" s="61">
        <v>29417</v>
      </c>
      <c r="J8" s="61">
        <v>27830</v>
      </c>
      <c r="K8" s="72">
        <v>231386</v>
      </c>
      <c r="L8" s="61">
        <v>118850</v>
      </c>
      <c r="M8" s="111">
        <v>112536</v>
      </c>
      <c r="N8" s="72">
        <v>224162</v>
      </c>
      <c r="O8" s="61">
        <v>116223</v>
      </c>
      <c r="P8" s="111">
        <v>107939</v>
      </c>
      <c r="Q8" s="72">
        <v>888368</v>
      </c>
      <c r="R8" s="61">
        <v>452239</v>
      </c>
      <c r="S8" s="111">
        <v>436129</v>
      </c>
      <c r="T8" s="72">
        <v>1411304</v>
      </c>
      <c r="U8" s="61">
        <v>698689</v>
      </c>
      <c r="V8" s="111">
        <v>712615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86203</v>
      </c>
      <c r="C15" s="172">
        <f>E8</f>
        <v>102639</v>
      </c>
      <c r="D15" s="172">
        <f>H8</f>
        <v>57247</v>
      </c>
      <c r="E15" s="172">
        <f>K8</f>
        <v>231386</v>
      </c>
      <c r="F15" s="172">
        <f>N8</f>
        <v>224162</v>
      </c>
      <c r="G15" s="172">
        <f>Q8</f>
        <v>888368</v>
      </c>
      <c r="H15" s="334">
        <f>T8</f>
        <v>1411304</v>
      </c>
      <c r="M15" s="172">
        <f>K8</f>
        <v>231386</v>
      </c>
      <c r="N15" s="172">
        <f>H15-E15-O15</f>
        <v>845824</v>
      </c>
      <c r="O15" s="172">
        <f>H15-(B15+C15+G15)</f>
        <v>334094</v>
      </c>
      <c r="P15" s="29"/>
      <c r="Q15" s="100">
        <f>M15/H15*100</f>
        <v>16.395191964311021</v>
      </c>
      <c r="R15" s="100">
        <f>N15/H15*100</f>
        <v>59.932091172419263</v>
      </c>
      <c r="S15" s="100">
        <f>O15/H15*100</f>
        <v>23.672716863269713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16.395191964311021</v>
      </c>
      <c r="R18" s="100">
        <f>N15/H15*100</f>
        <v>59.932091172419263</v>
      </c>
      <c r="S18" s="100">
        <f>O15/H15*100</f>
        <v>23.672716863269713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7.9</v>
      </c>
      <c r="C23" s="361"/>
      <c r="D23" s="361"/>
      <c r="E23" s="167">
        <v>9.6</v>
      </c>
      <c r="F23" s="361"/>
      <c r="G23" s="362"/>
      <c r="H23" s="167">
        <v>6</v>
      </c>
      <c r="I23" s="94">
        <v>7.78</v>
      </c>
      <c r="J23" s="169">
        <v>4.09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7</v>
      </c>
      <c r="C24" s="361"/>
      <c r="D24" s="361"/>
      <c r="E24" s="167">
        <v>11</v>
      </c>
      <c r="F24" s="361"/>
      <c r="G24" s="362"/>
      <c r="H24" s="167">
        <v>6.19</v>
      </c>
      <c r="I24" s="94">
        <v>6.77</v>
      </c>
      <c r="J24" s="169">
        <v>5.58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4.5999999999999996</v>
      </c>
      <c r="C25" s="357"/>
      <c r="D25" s="357"/>
      <c r="E25" s="72">
        <v>7.2</v>
      </c>
      <c r="F25" s="357"/>
      <c r="G25" s="461"/>
      <c r="H25" s="72">
        <v>3.18</v>
      </c>
      <c r="I25" s="61">
        <v>3.97</v>
      </c>
      <c r="J25" s="111">
        <v>2.37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4.09</v>
      </c>
      <c r="C32" s="674">
        <f>IF(ISBLANK(I23),"",I23)</f>
        <v>7.78</v>
      </c>
      <c r="F32" s="700">
        <f>A23</f>
        <v>2020</v>
      </c>
      <c r="G32" s="674">
        <f>IF(ISBLANK(J23),"",J23)</f>
        <v>4.09</v>
      </c>
      <c r="H32" s="674">
        <f>IF(ISBLANK(I23),"",I23)</f>
        <v>7.78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5.58</v>
      </c>
      <c r="C33" s="853">
        <f t="shared" ref="C33:C34" si="2">IF(ISBLANK(I24),"",I24)</f>
        <v>6.77</v>
      </c>
      <c r="F33" s="701">
        <f t="shared" ref="F33:F34" si="3">A24</f>
        <v>2021</v>
      </c>
      <c r="G33" s="853">
        <f t="shared" ref="G33:G34" si="4">IF(ISBLANK(J24),"",J24)</f>
        <v>5.58</v>
      </c>
      <c r="H33" s="853">
        <f t="shared" ref="H33:H34" si="5">IF(ISBLANK(I24),"",I24)</f>
        <v>6.77</v>
      </c>
    </row>
    <row r="34" spans="1:8" x14ac:dyDescent="0.25">
      <c r="A34" s="702">
        <f t="shared" si="0"/>
        <v>2022</v>
      </c>
      <c r="B34" s="676">
        <f t="shared" si="1"/>
        <v>2.37</v>
      </c>
      <c r="C34" s="676">
        <f t="shared" si="2"/>
        <v>3.97</v>
      </c>
      <c r="F34" s="702">
        <f t="shared" si="3"/>
        <v>2022</v>
      </c>
      <c r="G34" s="676">
        <f t="shared" si="4"/>
        <v>2.37</v>
      </c>
      <c r="H34" s="676">
        <f t="shared" si="5"/>
        <v>3.97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1209</v>
      </c>
      <c r="C4" s="600">
        <v>57</v>
      </c>
      <c r="D4" s="600">
        <v>64</v>
      </c>
      <c r="E4" s="599">
        <v>37</v>
      </c>
      <c r="F4" s="600">
        <v>5.4</v>
      </c>
      <c r="G4" s="600">
        <v>0.3</v>
      </c>
    </row>
    <row r="5" spans="1:10" x14ac:dyDescent="0.25">
      <c r="A5" s="286">
        <v>2022</v>
      </c>
      <c r="B5" s="751">
        <v>1175</v>
      </c>
      <c r="C5" s="751">
        <v>49</v>
      </c>
      <c r="D5" s="751">
        <v>57</v>
      </c>
      <c r="E5" s="753">
        <v>35</v>
      </c>
      <c r="F5" s="751">
        <v>5.4</v>
      </c>
      <c r="G5" s="751">
        <v>0.2</v>
      </c>
    </row>
    <row r="6" spans="1:10" x14ac:dyDescent="0.25">
      <c r="A6" s="218">
        <v>2023</v>
      </c>
      <c r="B6" s="752">
        <v>1178</v>
      </c>
      <c r="C6" s="752">
        <v>39</v>
      </c>
      <c r="D6" s="752">
        <v>56</v>
      </c>
      <c r="E6" s="754">
        <v>30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1209</v>
      </c>
      <c r="C11" s="80">
        <f>IF(ISBLANK(D4),"",D4)</f>
        <v>64</v>
      </c>
      <c r="E11" s="103">
        <f>A4</f>
        <v>2021</v>
      </c>
      <c r="F11" s="80">
        <f>IF(ISBLANK(B4),"",B4)</f>
        <v>1209</v>
      </c>
      <c r="G11" s="80">
        <f>IF(ISBLANK(D4),"",D4)</f>
        <v>64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1175</v>
      </c>
      <c r="C12" s="80">
        <f>IF(ISBLANK(D5),"",D5)</f>
        <v>57</v>
      </c>
      <c r="E12" s="103">
        <f t="shared" ref="E12:E13" si="1">A5</f>
        <v>2022</v>
      </c>
      <c r="F12" s="80">
        <f t="shared" ref="F12:F13" si="2">IF(ISBLANK(B5),"",B5)</f>
        <v>1175</v>
      </c>
      <c r="G12" s="80">
        <f t="shared" ref="G12:G13" si="3">IF(ISBLANK(D5),"",D5)</f>
        <v>57</v>
      </c>
    </row>
    <row r="13" spans="1:10" x14ac:dyDescent="0.25">
      <c r="A13" s="155">
        <f t="shared" si="0"/>
        <v>2023</v>
      </c>
      <c r="B13" s="83">
        <f>IF(ISBLANK(B6),"",B6)</f>
        <v>1178</v>
      </c>
      <c r="C13" s="83">
        <f>IF(ISBLANK(D6),"",D6)</f>
        <v>56</v>
      </c>
      <c r="D13" s="253"/>
      <c r="E13" s="155">
        <f t="shared" si="1"/>
        <v>2023</v>
      </c>
      <c r="F13" s="83">
        <f t="shared" si="2"/>
        <v>1178</v>
      </c>
      <c r="G13" s="83">
        <f t="shared" si="3"/>
        <v>56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57</v>
      </c>
      <c r="C18" s="80">
        <f>IF(ISBLANK(E4),"",E4)</f>
        <v>37</v>
      </c>
      <c r="E18" s="603">
        <f>A4</f>
        <v>2021</v>
      </c>
      <c r="F18" s="100">
        <f>IF(ISBLANK(C4),"",C4)</f>
        <v>57</v>
      </c>
      <c r="G18" s="100">
        <f>IF(ISBLANK(E4),"",E4)</f>
        <v>37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49</v>
      </c>
      <c r="C19" s="80">
        <f>IF(ISBLANK(E5),"",E5)</f>
        <v>35</v>
      </c>
      <c r="E19" s="103">
        <f t="shared" ref="E19:E20" si="5">A5</f>
        <v>2022</v>
      </c>
      <c r="F19" s="104">
        <f>IF(ISBLANK(C5),"",C5)</f>
        <v>49</v>
      </c>
      <c r="G19" s="104">
        <f t="shared" ref="G19:G20" si="6">IF(ISBLANK(E5),"",E5)</f>
        <v>35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39</v>
      </c>
      <c r="C20" s="83">
        <f>IF(ISBLANK(E6),"",E6)</f>
        <v>30</v>
      </c>
      <c r="E20" s="155">
        <f t="shared" si="5"/>
        <v>2023</v>
      </c>
      <c r="F20" s="83">
        <f>IF(ISBLANK(C6),"",C6)</f>
        <v>39</v>
      </c>
      <c r="G20" s="83">
        <f t="shared" si="6"/>
        <v>30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51666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3.9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35190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11800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4.9000000000000004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7681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41938</v>
      </c>
    </row>
    <row r="17" spans="2:3" x14ac:dyDescent="0.25">
      <c r="B17" s="253">
        <v>2022</v>
      </c>
      <c r="C17" s="1100">
        <v>36817</v>
      </c>
    </row>
    <row r="18" spans="2:3" x14ac:dyDescent="0.25">
      <c r="B18" s="253">
        <v>2023</v>
      </c>
      <c r="C18" s="1100">
        <v>35190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41938</v>
      </c>
    </row>
    <row r="22" spans="2:3" x14ac:dyDescent="0.25">
      <c r="B22" s="636">
        <f>B17</f>
        <v>2022</v>
      </c>
      <c r="C22" s="636">
        <f t="shared" ref="C22:C23" si="0">IF(ISBLANK(C17),"",C17)</f>
        <v>36817</v>
      </c>
    </row>
    <row r="23" spans="2:3" x14ac:dyDescent="0.25">
      <c r="B23" s="636">
        <f>B18</f>
        <v>2023</v>
      </c>
      <c r="C23" s="636">
        <f t="shared" si="0"/>
        <v>35190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918</v>
      </c>
      <c r="C5" s="55">
        <v>1485</v>
      </c>
      <c r="D5" s="55">
        <v>922</v>
      </c>
      <c r="E5" s="269">
        <f>SUM(B5:D5)</f>
        <v>3325</v>
      </c>
      <c r="F5" s="71">
        <v>61162</v>
      </c>
      <c r="G5" s="70">
        <v>0.4</v>
      </c>
      <c r="H5" s="55">
        <v>0.2</v>
      </c>
      <c r="I5" s="110">
        <v>0.3</v>
      </c>
      <c r="J5" s="71">
        <v>4.2</v>
      </c>
    </row>
    <row r="6" spans="1:10" x14ac:dyDescent="0.25">
      <c r="A6" s="286">
        <v>2022</v>
      </c>
      <c r="B6" s="757">
        <v>1125</v>
      </c>
      <c r="C6" s="758">
        <v>1612</v>
      </c>
      <c r="D6" s="758">
        <v>1023</v>
      </c>
      <c r="E6" s="270">
        <f>SUM(B6:D6)</f>
        <v>3760</v>
      </c>
      <c r="F6" s="214">
        <v>55283</v>
      </c>
      <c r="G6" s="457">
        <v>0.5</v>
      </c>
      <c r="H6" s="458">
        <v>0.2</v>
      </c>
      <c r="I6" s="763">
        <v>0.3</v>
      </c>
      <c r="J6" s="214">
        <v>3.9</v>
      </c>
    </row>
    <row r="7" spans="1:10" x14ac:dyDescent="0.25">
      <c r="A7" s="218">
        <v>2023</v>
      </c>
      <c r="B7" s="167">
        <v>1261</v>
      </c>
      <c r="C7" s="94">
        <v>1613</v>
      </c>
      <c r="D7" s="94">
        <v>1077</v>
      </c>
      <c r="E7" s="447">
        <f>SUM(B7:D7)</f>
        <v>3951</v>
      </c>
      <c r="F7" s="168">
        <v>51666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61162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55283</v>
      </c>
      <c r="C14" s="28"/>
      <c r="D14" s="28"/>
      <c r="F14" s="625" t="s">
        <v>1526</v>
      </c>
      <c r="G14" s="621">
        <f>IF(ISBLANK(B7),"",B7)</f>
        <v>1261</v>
      </c>
      <c r="I14" s="625" t="s">
        <v>1529</v>
      </c>
      <c r="J14" s="621">
        <f>IF(ISBLANK(B7),"",B7)</f>
        <v>1261</v>
      </c>
    </row>
    <row r="15" spans="1:10" x14ac:dyDescent="0.25">
      <c r="A15" s="624">
        <f t="shared" ref="A15" si="1">A7</f>
        <v>2023</v>
      </c>
      <c r="B15" s="623">
        <f t="shared" si="0"/>
        <v>51666</v>
      </c>
      <c r="C15" s="28"/>
      <c r="D15" s="28"/>
      <c r="F15" s="626" t="s">
        <v>1527</v>
      </c>
      <c r="G15" s="622">
        <f>IF(ISBLANK(C7),"",C7)</f>
        <v>1613</v>
      </c>
      <c r="I15" s="626" t="s">
        <v>1538</v>
      </c>
      <c r="J15" s="622">
        <f>IF(ISBLANK(C7),"",C7)</f>
        <v>1613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1077</v>
      </c>
      <c r="I16" s="627" t="s">
        <v>1539</v>
      </c>
      <c r="J16" s="623">
        <f>IF(ISBLANK(D7),"",D7)</f>
        <v>1077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947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4754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1827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11.6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1825</v>
      </c>
      <c r="C6" s="759"/>
      <c r="D6" s="759"/>
      <c r="E6" s="457">
        <v>10.8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1791</v>
      </c>
      <c r="C7" s="759"/>
      <c r="D7" s="759"/>
      <c r="E7" s="457">
        <v>10.9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1827</v>
      </c>
      <c r="C8" s="760"/>
      <c r="D8" s="760"/>
      <c r="E8" s="601">
        <v>11.6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1825</v>
      </c>
      <c r="C16" s="755"/>
      <c r="I16" s="700">
        <f>A6</f>
        <v>2020</v>
      </c>
      <c r="J16" s="674">
        <f>IF(ISBLANK(E6),"",E6)</f>
        <v>10.8</v>
      </c>
      <c r="K16" s="756"/>
    </row>
    <row r="17" spans="1:10" x14ac:dyDescent="0.25">
      <c r="A17" s="701">
        <f>A7</f>
        <v>2021</v>
      </c>
      <c r="B17" s="853">
        <f>IF(ISBLANK(B7),"",B7)</f>
        <v>1791</v>
      </c>
      <c r="C17" s="755"/>
      <c r="I17" s="701">
        <f>A7</f>
        <v>2021</v>
      </c>
      <c r="J17" s="853">
        <f>IF(ISBLANK(E7),"",E7)</f>
        <v>10.9</v>
      </c>
    </row>
    <row r="18" spans="1:10" x14ac:dyDescent="0.25">
      <c r="A18" s="702">
        <f>A8</f>
        <v>2022</v>
      </c>
      <c r="B18" s="676">
        <f>IF(ISBLANK(B8),"",B8)</f>
        <v>1827</v>
      </c>
      <c r="C18" s="755"/>
      <c r="I18" s="702">
        <f>A8</f>
        <v>2022</v>
      </c>
      <c r="J18" s="676">
        <f>IF(ISBLANK(E8),"",E8)</f>
        <v>11.6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1232</v>
      </c>
      <c r="D5" s="449">
        <f>IF(ISBLANK(B5),"",A5)</f>
        <v>2021</v>
      </c>
      <c r="E5" s="618">
        <f>IF(ISBLANK(B5),"",B5)</f>
        <v>1232</v>
      </c>
      <c r="K5" s="217">
        <v>2020</v>
      </c>
      <c r="L5" s="655">
        <v>5.0999999999999996</v>
      </c>
    </row>
    <row r="6" spans="1:12" x14ac:dyDescent="0.25">
      <c r="A6" s="229">
        <v>2022</v>
      </c>
      <c r="B6" s="602">
        <v>1228</v>
      </c>
      <c r="D6" s="450">
        <f>IF(ISBLANK(B6),"",A6)</f>
        <v>2022</v>
      </c>
      <c r="E6" s="619">
        <f>IF(ISBLANK(B6),"",B6)</f>
        <v>1228</v>
      </c>
      <c r="K6" s="286">
        <v>2021</v>
      </c>
      <c r="L6" s="657">
        <v>5.0999999999999996</v>
      </c>
    </row>
    <row r="7" spans="1:12" x14ac:dyDescent="0.25">
      <c r="A7" s="123">
        <v>2023</v>
      </c>
      <c r="B7" s="617">
        <v>1219</v>
      </c>
      <c r="D7" s="379">
        <f>IF(ISBLANK(B7),"",A7)</f>
        <v>2023</v>
      </c>
      <c r="E7" s="620">
        <f>IF(ISBLANK(B7),"",B7)</f>
        <v>1219</v>
      </c>
      <c r="K7" s="219">
        <v>2022</v>
      </c>
      <c r="L7" s="617">
        <v>5.0999999999999996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780</v>
      </c>
      <c r="C4" s="643">
        <v>4211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820</v>
      </c>
      <c r="C5" s="602">
        <v>4391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947</v>
      </c>
      <c r="C6" s="602">
        <v>4754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366</v>
      </c>
      <c r="C5" s="643">
        <v>4000</v>
      </c>
      <c r="D5" s="643">
        <v>526</v>
      </c>
      <c r="E5" s="869">
        <v>13.1</v>
      </c>
      <c r="F5" s="1039">
        <v>12.7</v>
      </c>
      <c r="G5" s="1039">
        <v>13.4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357</v>
      </c>
      <c r="C6" s="657">
        <v>4035</v>
      </c>
      <c r="D6" s="657">
        <v>520</v>
      </c>
      <c r="E6" s="657">
        <v>12.8</v>
      </c>
      <c r="F6" s="657">
        <v>12.4</v>
      </c>
      <c r="G6" s="657">
        <v>13.2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371</v>
      </c>
      <c r="C7" s="617">
        <v>3782</v>
      </c>
      <c r="D7" s="617">
        <v>488</v>
      </c>
      <c r="E7" s="617">
        <v>12.8</v>
      </c>
      <c r="F7" s="617">
        <v>12.6</v>
      </c>
      <c r="G7" s="617">
        <v>13.1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17.8</v>
      </c>
      <c r="C4" s="655">
        <v>10791</v>
      </c>
      <c r="D4" s="655">
        <v>4.5999999999999996</v>
      </c>
      <c r="E4" s="655">
        <v>7573</v>
      </c>
      <c r="F4" s="655">
        <v>0.5</v>
      </c>
      <c r="G4" s="655">
        <v>1273</v>
      </c>
      <c r="H4" s="655">
        <v>94</v>
      </c>
      <c r="I4" s="655">
        <v>898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16</v>
      </c>
      <c r="C5" s="602">
        <v>11318</v>
      </c>
      <c r="D5" s="602">
        <v>4.9000000000000004</v>
      </c>
      <c r="E5" s="602">
        <v>7501</v>
      </c>
      <c r="F5" s="602">
        <v>0.5</v>
      </c>
      <c r="G5" s="602">
        <v>1232</v>
      </c>
      <c r="H5" s="602">
        <v>84</v>
      </c>
      <c r="I5" s="602">
        <v>988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11800</v>
      </c>
      <c r="D6" s="617"/>
      <c r="E6" s="617">
        <v>7681</v>
      </c>
      <c r="F6" s="617"/>
      <c r="G6" s="617">
        <v>1233</v>
      </c>
      <c r="H6" s="617">
        <v>69</v>
      </c>
      <c r="I6" s="617">
        <v>980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263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5700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994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11657</v>
      </c>
      <c r="C4" s="1006">
        <v>6038</v>
      </c>
      <c r="D4" s="1006">
        <v>5619</v>
      </c>
      <c r="E4" s="1005">
        <v>28048</v>
      </c>
      <c r="F4" s="1006">
        <v>14730</v>
      </c>
      <c r="G4" s="1006">
        <v>13318</v>
      </c>
      <c r="H4" s="1007">
        <v>7.9</v>
      </c>
      <c r="I4" s="1007">
        <v>19</v>
      </c>
      <c r="J4" s="1007">
        <v>-11.1</v>
      </c>
      <c r="K4" s="70">
        <v>16344</v>
      </c>
      <c r="L4" s="55">
        <v>7125</v>
      </c>
      <c r="M4" s="110">
        <v>9219</v>
      </c>
      <c r="N4" s="55">
        <v>18881</v>
      </c>
      <c r="O4" s="55">
        <v>8141</v>
      </c>
      <c r="P4" s="110">
        <v>10740</v>
      </c>
    </row>
    <row r="5" spans="1:17" x14ac:dyDescent="0.25">
      <c r="A5" s="286">
        <v>2021</v>
      </c>
      <c r="B5" s="1008">
        <v>11789</v>
      </c>
      <c r="C5" s="1009">
        <v>6057</v>
      </c>
      <c r="D5" s="1009">
        <v>5732</v>
      </c>
      <c r="E5" s="1008">
        <v>32745</v>
      </c>
      <c r="F5" s="1009">
        <v>16804</v>
      </c>
      <c r="G5" s="1009">
        <v>15941</v>
      </c>
      <c r="H5" s="1010">
        <v>8.1</v>
      </c>
      <c r="I5" s="1010">
        <v>22.5</v>
      </c>
      <c r="J5" s="1010">
        <v>-14.4</v>
      </c>
      <c r="K5" s="212">
        <v>20430</v>
      </c>
      <c r="L5" s="58">
        <v>8732</v>
      </c>
      <c r="M5" s="160">
        <v>11698</v>
      </c>
      <c r="N5" s="58">
        <v>22993</v>
      </c>
      <c r="O5" s="58">
        <v>9908</v>
      </c>
      <c r="P5" s="160">
        <v>13085</v>
      </c>
    </row>
    <row r="6" spans="1:17" x14ac:dyDescent="0.25">
      <c r="A6" s="219">
        <v>2022</v>
      </c>
      <c r="B6" s="1011">
        <v>11949</v>
      </c>
      <c r="C6" s="1012">
        <v>6041</v>
      </c>
      <c r="D6" s="1012">
        <v>5908</v>
      </c>
      <c r="E6" s="1011">
        <v>25763</v>
      </c>
      <c r="F6" s="1012">
        <v>13142</v>
      </c>
      <c r="G6" s="1012">
        <v>12621</v>
      </c>
      <c r="H6" s="1013">
        <v>8.5</v>
      </c>
      <c r="I6" s="1013">
        <v>18.3</v>
      </c>
      <c r="J6" s="1013">
        <v>-9.8000000000000007</v>
      </c>
      <c r="K6" s="1014">
        <v>24768</v>
      </c>
      <c r="L6" s="1015">
        <v>10703</v>
      </c>
      <c r="M6" s="1016">
        <v>14065</v>
      </c>
      <c r="N6" s="1015">
        <v>27429</v>
      </c>
      <c r="O6" s="1015">
        <v>11901</v>
      </c>
      <c r="P6" s="1016">
        <v>15528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5619</v>
      </c>
      <c r="C13" s="319">
        <f>IF(ISBLANK(C4),"",C4)</f>
        <v>6038</v>
      </c>
      <c r="D13" s="364"/>
      <c r="E13" s="322">
        <f>A4</f>
        <v>2020</v>
      </c>
      <c r="F13" s="319">
        <f>IF(ISBLANK(G4),"",G4)</f>
        <v>13318</v>
      </c>
      <c r="G13" s="319">
        <f>IF(ISBLANK(F4),"",F4)</f>
        <v>14730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5732</v>
      </c>
      <c r="C14" s="320">
        <f t="shared" ref="C14:C15" si="2">IF(ISBLANK(C5),"",C5)</f>
        <v>6057</v>
      </c>
      <c r="D14" s="364"/>
      <c r="E14" s="323">
        <f t="shared" ref="E14:E15" si="3">A5</f>
        <v>2021</v>
      </c>
      <c r="F14" s="320">
        <f t="shared" ref="F14:F15" si="4">IF(ISBLANK(G5),"",G5)</f>
        <v>15941</v>
      </c>
      <c r="G14" s="320">
        <f t="shared" ref="G14:G15" si="5">IF(ISBLANK(F5),"",F5)</f>
        <v>16804</v>
      </c>
      <c r="H14" s="389"/>
      <c r="I14" s="389"/>
      <c r="J14" s="48"/>
      <c r="K14" s="325" t="s">
        <v>536</v>
      </c>
      <c r="L14" s="328">
        <f>IF(ISBLANK(K4),"",K4)</f>
        <v>16344</v>
      </c>
      <c r="M14" s="328">
        <f>IF(ISBLANK(K5),"",K5)</f>
        <v>20430</v>
      </c>
      <c r="N14" s="328">
        <f>IF(ISBLANK(K6),"",K6)</f>
        <v>24768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5908</v>
      </c>
      <c r="C15" s="321">
        <f t="shared" si="2"/>
        <v>6041</v>
      </c>
      <c r="E15" s="324">
        <f t="shared" si="3"/>
        <v>2022</v>
      </c>
      <c r="F15" s="321">
        <f t="shared" si="4"/>
        <v>12621</v>
      </c>
      <c r="G15" s="321">
        <f t="shared" si="5"/>
        <v>13142</v>
      </c>
      <c r="H15" s="211"/>
      <c r="I15" s="211"/>
      <c r="J15" s="28"/>
      <c r="K15" s="326" t="s">
        <v>535</v>
      </c>
      <c r="L15" s="329">
        <f>IF(ISBLANK(N4),"",N4)</f>
        <v>18881</v>
      </c>
      <c r="M15" s="329">
        <f>IF(ISBLANK(N5),"",N5)</f>
        <v>22993</v>
      </c>
      <c r="N15" s="329">
        <f>IF(ISBLANK(N6),"",N6)</f>
        <v>27429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16344</v>
      </c>
      <c r="M19" s="328">
        <f>IF(ISBLANK(K5),"",K5)</f>
        <v>20430</v>
      </c>
      <c r="N19" s="328">
        <f>IF(ISBLANK(K6),"",K6)</f>
        <v>24768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18881</v>
      </c>
      <c r="M20" s="329">
        <f>IF(ISBLANK(N5),"",N5)</f>
        <v>22993</v>
      </c>
      <c r="N20" s="329">
        <f>IF(ISBLANK(N6),"",N6)</f>
        <v>27429</v>
      </c>
      <c r="O20" s="364"/>
    </row>
    <row r="21" spans="1:15" x14ac:dyDescent="0.25">
      <c r="A21" s="322">
        <f>A4</f>
        <v>2020</v>
      </c>
      <c r="B21" s="319">
        <f>IF(ISBLANK(D4),"",D4)</f>
        <v>5619</v>
      </c>
      <c r="C21" s="319">
        <f>IF(ISBLANK(C4),"",C4)</f>
        <v>6038</v>
      </c>
      <c r="E21" s="322">
        <f>A4</f>
        <v>2020</v>
      </c>
      <c r="F21" s="319">
        <f>IF(ISBLANK(G4),"",G4)</f>
        <v>13318</v>
      </c>
      <c r="G21" s="319">
        <f>IF(ISBLANK(F4),"",F4)</f>
        <v>14730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5732</v>
      </c>
      <c r="C22" s="320">
        <f t="shared" ref="C22:C23" si="8">IF(ISBLANK(C5),"",C5)</f>
        <v>6057</v>
      </c>
      <c r="E22" s="323">
        <f t="shared" ref="E22:E23" si="9">A5</f>
        <v>2021</v>
      </c>
      <c r="F22" s="320">
        <f t="shared" ref="F22:F23" si="10">IF(ISBLANK(G5),"",G5)</f>
        <v>15941</v>
      </c>
      <c r="G22" s="320">
        <f t="shared" ref="G22:G23" si="11">IF(ISBLANK(F5),"",F5)</f>
        <v>16804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5908</v>
      </c>
      <c r="C23" s="321">
        <f t="shared" si="8"/>
        <v>6041</v>
      </c>
      <c r="E23" s="324">
        <f t="shared" si="9"/>
        <v>2022</v>
      </c>
      <c r="F23" s="321">
        <f t="shared" si="10"/>
        <v>12621</v>
      </c>
      <c r="G23" s="321">
        <f t="shared" si="11"/>
        <v>13142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333</v>
      </c>
      <c r="C5" s="611"/>
      <c r="D5" s="611"/>
      <c r="E5" s="599">
        <v>971</v>
      </c>
      <c r="F5" s="616"/>
      <c r="G5" s="945"/>
      <c r="H5" s="599">
        <v>5115</v>
      </c>
      <c r="I5" s="616">
        <v>1488</v>
      </c>
      <c r="J5" s="616">
        <v>3627</v>
      </c>
      <c r="K5" s="616"/>
      <c r="L5" s="945"/>
    </row>
    <row r="6" spans="1:12" x14ac:dyDescent="0.25">
      <c r="A6" s="286">
        <v>2021</v>
      </c>
      <c r="B6" s="601">
        <v>375</v>
      </c>
      <c r="C6" s="612"/>
      <c r="D6" s="612"/>
      <c r="E6" s="1034">
        <v>1006</v>
      </c>
      <c r="F6" s="1028"/>
      <c r="G6" s="980"/>
      <c r="H6" s="1034">
        <v>5389</v>
      </c>
      <c r="I6" s="1028">
        <v>1643</v>
      </c>
      <c r="J6" s="1028">
        <v>3746</v>
      </c>
      <c r="K6" s="1028"/>
      <c r="L6" s="980"/>
    </row>
    <row r="7" spans="1:12" x14ac:dyDescent="0.25">
      <c r="A7" s="218">
        <v>2022</v>
      </c>
      <c r="B7" s="601">
        <v>263</v>
      </c>
      <c r="C7" s="612"/>
      <c r="D7" s="612"/>
      <c r="E7" s="1034">
        <v>994</v>
      </c>
      <c r="F7" s="1028"/>
      <c r="G7" s="980"/>
      <c r="H7" s="1034">
        <v>5700</v>
      </c>
      <c r="I7" s="1028">
        <v>1758</v>
      </c>
      <c r="J7" s="1028">
        <v>3942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1758</v>
      </c>
    </row>
    <row r="15" spans="1:12" ht="30" x14ac:dyDescent="0.25">
      <c r="A15" s="833" t="s">
        <v>1543</v>
      </c>
      <c r="B15" s="623">
        <f>IF(ISBLANK(J7),"",J7)</f>
        <v>3942</v>
      </c>
    </row>
    <row r="17" spans="1:2" x14ac:dyDescent="0.25">
      <c r="A17" s="625" t="s">
        <v>1540</v>
      </c>
      <c r="B17" s="621">
        <f>IF(ISBLANK(I7),"",I7)</f>
        <v>1758</v>
      </c>
    </row>
    <row r="18" spans="1:2" x14ac:dyDescent="0.25">
      <c r="A18" s="627" t="s">
        <v>1541</v>
      </c>
      <c r="B18" s="623">
        <f>IF(ISBLANK(J7),"",J7)</f>
        <v>3942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53.7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60.3</v>
      </c>
      <c r="C6" s="614">
        <v>27.8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>
        <v>60.2</v>
      </c>
      <c r="C9" s="614"/>
    </row>
    <row r="10" spans="1:6" x14ac:dyDescent="0.25">
      <c r="A10" s="218">
        <v>2016</v>
      </c>
      <c r="B10" s="614">
        <v>57.3</v>
      </c>
      <c r="C10" s="614">
        <v>30.4</v>
      </c>
    </row>
    <row r="11" spans="1:6" x14ac:dyDescent="0.25">
      <c r="A11" s="218">
        <v>2017</v>
      </c>
      <c r="B11" s="644">
        <v>57</v>
      </c>
      <c r="C11" s="644">
        <v>30.4</v>
      </c>
    </row>
    <row r="12" spans="1:6" x14ac:dyDescent="0.25">
      <c r="A12" s="767">
        <v>2018</v>
      </c>
      <c r="B12" s="644">
        <v>56.6</v>
      </c>
      <c r="C12" s="644">
        <v>30.5</v>
      </c>
    </row>
    <row r="13" spans="1:6" x14ac:dyDescent="0.25">
      <c r="A13" s="767">
        <v>2019</v>
      </c>
      <c r="B13" s="168">
        <v>56.5</v>
      </c>
      <c r="C13" s="168">
        <v>30.7</v>
      </c>
    </row>
    <row r="14" spans="1:6" x14ac:dyDescent="0.25">
      <c r="A14" s="481">
        <v>2020</v>
      </c>
      <c r="B14" s="73">
        <v>53.7</v>
      </c>
      <c r="C14" s="73">
        <v>35.799999999999997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14038.61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8769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384119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5052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275830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1072267.9099999999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2.2000000000000002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13253.334000000001</v>
      </c>
      <c r="C5" s="611">
        <v>8850.6659999999993</v>
      </c>
      <c r="D5" s="751">
        <v>387494</v>
      </c>
      <c r="E5" s="751">
        <v>27</v>
      </c>
      <c r="G5" s="358">
        <v>2014</v>
      </c>
      <c r="H5" s="70">
        <v>1019568.47</v>
      </c>
      <c r="I5" s="55">
        <v>600916.96</v>
      </c>
      <c r="J5" s="55">
        <v>418651.51</v>
      </c>
      <c r="K5" s="71">
        <v>39</v>
      </c>
    </row>
    <row r="6" spans="1:12" x14ac:dyDescent="0.25">
      <c r="A6" s="286">
        <v>2021</v>
      </c>
      <c r="B6" s="601">
        <v>13971.466</v>
      </c>
      <c r="C6" s="612">
        <v>8818.3410000000003</v>
      </c>
      <c r="D6" s="959">
        <v>369945</v>
      </c>
      <c r="E6" s="959">
        <v>26</v>
      </c>
      <c r="G6" s="480">
        <v>2017</v>
      </c>
      <c r="H6" s="212">
        <v>1063857.54</v>
      </c>
      <c r="I6" s="58">
        <v>639876.79</v>
      </c>
      <c r="J6" s="58">
        <v>423980.75</v>
      </c>
      <c r="K6" s="214">
        <v>41</v>
      </c>
    </row>
    <row r="7" spans="1:12" x14ac:dyDescent="0.25">
      <c r="A7" s="218">
        <v>2022</v>
      </c>
      <c r="B7" s="601">
        <v>14038.61</v>
      </c>
      <c r="C7" s="612">
        <v>8936.3179999999993</v>
      </c>
      <c r="D7" s="959">
        <v>358053</v>
      </c>
      <c r="E7" s="959">
        <v>26</v>
      </c>
      <c r="G7" s="482">
        <v>2020</v>
      </c>
      <c r="H7" s="72">
        <v>1072267.9099999999</v>
      </c>
      <c r="I7" s="61">
        <v>642904.92000000004</v>
      </c>
      <c r="J7" s="61">
        <v>429362.99</v>
      </c>
      <c r="K7" s="73">
        <v>41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8936.3179999999993</v>
      </c>
      <c r="D14" s="631">
        <f>A5</f>
        <v>2020</v>
      </c>
      <c r="E14" s="625">
        <f>IF(ISBLANK(D5),"",D5)</f>
        <v>387494</v>
      </c>
      <c r="F14" s="211"/>
      <c r="G14" s="634" t="s">
        <v>925</v>
      </c>
      <c r="H14" s="621">
        <f>IF(ISBLANK(J7),"",J7)</f>
        <v>429362.99</v>
      </c>
      <c r="I14" s="211"/>
      <c r="J14" s="211"/>
    </row>
    <row r="15" spans="1:12" x14ac:dyDescent="0.25">
      <c r="A15" s="870" t="s">
        <v>16</v>
      </c>
      <c r="B15" s="630">
        <f>IF(ISBLANK(B7),"",B7)</f>
        <v>14038.61</v>
      </c>
      <c r="D15" s="632">
        <f t="shared" ref="D15:D16" si="0">A6</f>
        <v>2021</v>
      </c>
      <c r="E15" s="626">
        <f>IF(ISBLANK(D6),"",D6)</f>
        <v>369945</v>
      </c>
      <c r="F15" s="211"/>
      <c r="G15" s="635" t="s">
        <v>926</v>
      </c>
      <c r="H15" s="623">
        <f>IF(ISBLANK(I7),"",I7)</f>
        <v>642904.92000000004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358053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8936.3179999999993</v>
      </c>
      <c r="F19" s="253"/>
      <c r="G19" s="634" t="s">
        <v>529</v>
      </c>
      <c r="H19" s="621">
        <f>IF(ISBLANK(J7),"",J7)</f>
        <v>429362.99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14038.61</v>
      </c>
      <c r="F20" s="253"/>
      <c r="G20" s="635" t="s">
        <v>528</v>
      </c>
      <c r="H20" s="623">
        <f>IF(ISBLANK(I7),"",I7)</f>
        <v>642904.92000000004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2.2999999999999998</v>
      </c>
      <c r="C5" s="1092">
        <v>376211</v>
      </c>
      <c r="D5" s="1093">
        <v>8572</v>
      </c>
      <c r="E5" s="1092">
        <v>271904</v>
      </c>
      <c r="F5" s="1093">
        <v>4815</v>
      </c>
    </row>
    <row r="6" spans="1:9" x14ac:dyDescent="0.25">
      <c r="A6" s="218">
        <v>2021</v>
      </c>
      <c r="B6" s="1092">
        <v>2.2999999999999998</v>
      </c>
      <c r="C6" s="1092">
        <v>380226</v>
      </c>
      <c r="D6" s="1093">
        <v>8659</v>
      </c>
      <c r="E6" s="1092">
        <v>275154</v>
      </c>
      <c r="F6" s="1093">
        <v>4942</v>
      </c>
    </row>
    <row r="7" spans="1:9" x14ac:dyDescent="0.25">
      <c r="A7" s="219">
        <v>2022</v>
      </c>
      <c r="B7" s="73">
        <v>2.2000000000000002</v>
      </c>
      <c r="C7" s="73">
        <v>384119</v>
      </c>
      <c r="D7" s="73">
        <v>8769</v>
      </c>
      <c r="E7" s="73">
        <v>275830</v>
      </c>
      <c r="F7" s="73">
        <v>5052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678534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494425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184109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2339800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1913554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426246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2.2999999999999998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395961</v>
      </c>
      <c r="C5" s="458">
        <v>339306</v>
      </c>
      <c r="D5" s="458">
        <v>56655</v>
      </c>
      <c r="E5" s="457">
        <v>1528528</v>
      </c>
      <c r="F5" s="458">
        <v>1373078</v>
      </c>
      <c r="G5" s="458">
        <v>155450</v>
      </c>
      <c r="H5" s="457">
        <v>4</v>
      </c>
      <c r="I5" s="763">
        <v>2.7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498246</v>
      </c>
      <c r="C6" s="458">
        <v>407033</v>
      </c>
      <c r="D6" s="458">
        <v>91213</v>
      </c>
      <c r="E6" s="457">
        <v>1788846</v>
      </c>
      <c r="F6" s="458">
        <v>1578276</v>
      </c>
      <c r="G6" s="458">
        <v>210570</v>
      </c>
      <c r="H6" s="457">
        <v>3.9</v>
      </c>
      <c r="I6" s="763">
        <v>2.2999999999999998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678534</v>
      </c>
      <c r="C7" s="612">
        <v>494425</v>
      </c>
      <c r="D7" s="612">
        <v>184109</v>
      </c>
      <c r="E7" s="601">
        <v>2339800</v>
      </c>
      <c r="F7" s="612">
        <v>1913554</v>
      </c>
      <c r="G7" s="612">
        <v>426246</v>
      </c>
      <c r="H7" s="947">
        <v>3.9</v>
      </c>
      <c r="I7" s="948">
        <v>2.2999999999999998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395961</v>
      </c>
      <c r="C14" s="674">
        <f t="shared" ref="C14:D14" si="0">IF(ISBLANK(C5),"",C5)</f>
        <v>339306</v>
      </c>
      <c r="D14" s="669">
        <f t="shared" si="0"/>
        <v>56655</v>
      </c>
      <c r="F14" s="884">
        <f>A5</f>
        <v>2020</v>
      </c>
      <c r="G14" s="674">
        <f>IF(ISBLANK(E5),"",E5)</f>
        <v>1528528</v>
      </c>
      <c r="H14" s="674">
        <f t="shared" ref="H14:I16" si="1">IF(ISBLANK(F5),"",F5)</f>
        <v>1373078</v>
      </c>
      <c r="I14" s="669">
        <f t="shared" si="1"/>
        <v>155450</v>
      </c>
      <c r="J14" s="756"/>
      <c r="K14" s="884">
        <f>A5</f>
        <v>2020</v>
      </c>
      <c r="L14" s="674">
        <f>IF(ISBLANK(H5),"",H5)</f>
        <v>4</v>
      </c>
      <c r="M14" s="669">
        <f>IF(ISBLANK(I5),"",I5)</f>
        <v>2.7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498246</v>
      </c>
      <c r="C15" s="879">
        <f t="shared" si="3"/>
        <v>407033</v>
      </c>
      <c r="D15" s="886">
        <f t="shared" si="3"/>
        <v>91213</v>
      </c>
      <c r="F15" s="890">
        <f t="shared" ref="F15:F16" si="4">A6</f>
        <v>2021</v>
      </c>
      <c r="G15" s="853">
        <f t="shared" ref="G15:G16" si="5">IF(ISBLANK(E6),"",E6)</f>
        <v>1788846</v>
      </c>
      <c r="H15" s="853">
        <f t="shared" si="1"/>
        <v>1578276</v>
      </c>
      <c r="I15" s="670">
        <f t="shared" si="1"/>
        <v>210570</v>
      </c>
      <c r="J15" s="211"/>
      <c r="K15" s="890">
        <f t="shared" ref="K15:K16" si="6">A6</f>
        <v>2021</v>
      </c>
      <c r="L15" s="853">
        <f t="shared" ref="L15:M16" si="7">IF(ISBLANK(H6),"",H6)</f>
        <v>3.9</v>
      </c>
      <c r="M15" s="670">
        <f t="shared" si="7"/>
        <v>2.2999999999999998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678534</v>
      </c>
      <c r="C16" s="888">
        <f t="shared" si="3"/>
        <v>494425</v>
      </c>
      <c r="D16" s="889">
        <f t="shared" si="3"/>
        <v>184109</v>
      </c>
      <c r="F16" s="891">
        <f t="shared" si="4"/>
        <v>2022</v>
      </c>
      <c r="G16" s="676">
        <f t="shared" si="5"/>
        <v>2339800</v>
      </c>
      <c r="H16" s="676">
        <f t="shared" si="1"/>
        <v>1913554</v>
      </c>
      <c r="I16" s="671">
        <f t="shared" si="1"/>
        <v>426246</v>
      </c>
      <c r="J16" s="211"/>
      <c r="K16" s="891">
        <f t="shared" si="6"/>
        <v>2022</v>
      </c>
      <c r="L16" s="676">
        <f t="shared" si="7"/>
        <v>3.9</v>
      </c>
      <c r="M16" s="671">
        <f t="shared" si="7"/>
        <v>2.2999999999999998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395961</v>
      </c>
      <c r="C22" s="674">
        <f t="shared" ref="C22:D22" si="8">IF(ISBLANK(C5),"",C5)</f>
        <v>339306</v>
      </c>
      <c r="D22" s="669">
        <f t="shared" si="8"/>
        <v>56655</v>
      </c>
      <c r="F22" s="884">
        <f>A5</f>
        <v>2020</v>
      </c>
      <c r="G22" s="674">
        <f>IF(ISBLANK(E5),"",E5)</f>
        <v>1528528</v>
      </c>
      <c r="H22" s="674">
        <f t="shared" ref="H22:I24" si="9">IF(ISBLANK(F5),"",F5)</f>
        <v>1373078</v>
      </c>
      <c r="I22" s="669">
        <f t="shared" si="9"/>
        <v>155450</v>
      </c>
      <c r="J22" s="756"/>
      <c r="K22" s="884">
        <f>A5</f>
        <v>2020</v>
      </c>
      <c r="L22" s="674">
        <f>IF(ISBLANK(H5),"",H5)</f>
        <v>4</v>
      </c>
      <c r="M22" s="669">
        <f>IF(ISBLANK(I5),"",I5)</f>
        <v>2.7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498246</v>
      </c>
      <c r="C23" s="853">
        <f t="shared" si="11"/>
        <v>407033</v>
      </c>
      <c r="D23" s="670">
        <f t="shared" si="11"/>
        <v>91213</v>
      </c>
      <c r="F23" s="890">
        <f t="shared" ref="F23:F24" si="12">A6</f>
        <v>2021</v>
      </c>
      <c r="G23" s="853">
        <f t="shared" ref="G23:G24" si="13">IF(ISBLANK(E6),"",E6)</f>
        <v>1788846</v>
      </c>
      <c r="H23" s="853">
        <f t="shared" si="9"/>
        <v>1578276</v>
      </c>
      <c r="I23" s="670">
        <f t="shared" si="9"/>
        <v>210570</v>
      </c>
      <c r="J23" s="211"/>
      <c r="K23" s="890">
        <f t="shared" ref="K23:K24" si="14">A6</f>
        <v>2021</v>
      </c>
      <c r="L23" s="853">
        <f t="shared" ref="L23:M24" si="15">IF(ISBLANK(H6),"",H6)</f>
        <v>3.9</v>
      </c>
      <c r="M23" s="670">
        <f t="shared" si="15"/>
        <v>2.2999999999999998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678534</v>
      </c>
      <c r="C24" s="676">
        <f t="shared" si="11"/>
        <v>494425</v>
      </c>
      <c r="D24" s="671">
        <f t="shared" si="11"/>
        <v>184109</v>
      </c>
      <c r="F24" s="891">
        <f t="shared" si="12"/>
        <v>2022</v>
      </c>
      <c r="G24" s="676">
        <f t="shared" si="13"/>
        <v>2339800</v>
      </c>
      <c r="H24" s="676">
        <f t="shared" si="9"/>
        <v>1913554</v>
      </c>
      <c r="I24" s="671">
        <f t="shared" si="9"/>
        <v>426246</v>
      </c>
      <c r="J24" s="211"/>
      <c r="K24" s="891">
        <f t="shared" si="14"/>
        <v>2022</v>
      </c>
      <c r="L24" s="676">
        <f t="shared" si="15"/>
        <v>3.9</v>
      </c>
      <c r="M24" s="671">
        <f t="shared" si="15"/>
        <v>2.2999999999999998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4526</v>
      </c>
      <c r="C3" s="71">
        <v>1685</v>
      </c>
      <c r="D3" s="71">
        <v>13.8</v>
      </c>
      <c r="F3" s="105" t="s">
        <v>537</v>
      </c>
      <c r="G3" s="97">
        <f>IF(ISBLANK(B3),"",B3)</f>
        <v>4526</v>
      </c>
      <c r="H3" s="97">
        <f>IF(ISBLANK(B4),"",B4)</f>
        <v>6403</v>
      </c>
      <c r="I3" s="97">
        <f>IF(ISBLANK(B5),"",B5)</f>
        <v>6384</v>
      </c>
      <c r="J3" s="365"/>
    </row>
    <row r="4" spans="1:12" x14ac:dyDescent="0.25">
      <c r="A4" s="286">
        <v>2021</v>
      </c>
      <c r="B4" s="214">
        <v>6403</v>
      </c>
      <c r="C4" s="214">
        <v>1844</v>
      </c>
      <c r="D4" s="214">
        <v>14.3</v>
      </c>
      <c r="F4" s="130" t="s">
        <v>538</v>
      </c>
      <c r="G4" s="98">
        <f>IF(ISBLANK(C3),"",C3)</f>
        <v>1685</v>
      </c>
      <c r="H4" s="98">
        <f>IF(ISBLANK(C4),"",C4)</f>
        <v>1844</v>
      </c>
      <c r="I4" s="98">
        <f>IF(ISBLANK(C5),"",C5)</f>
        <v>1893</v>
      </c>
      <c r="J4" s="365"/>
    </row>
    <row r="5" spans="1:12" x14ac:dyDescent="0.25">
      <c r="A5" s="218">
        <v>2022</v>
      </c>
      <c r="B5" s="168">
        <v>6384</v>
      </c>
      <c r="C5" s="168">
        <v>1893</v>
      </c>
      <c r="D5" s="168">
        <v>14.2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4526</v>
      </c>
      <c r="H8" s="97">
        <f>IF(ISBLANK(B4),"",B4)</f>
        <v>6403</v>
      </c>
      <c r="I8" s="97">
        <f>IF(ISBLANK(B5),"",B5)</f>
        <v>6384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1685</v>
      </c>
      <c r="H9" s="98">
        <f>IF(ISBLANK(C4),"",C4)</f>
        <v>1844</v>
      </c>
      <c r="I9" s="98">
        <f>IF(ISBLANK(C5),"",C5)</f>
        <v>1893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13.8</v>
      </c>
      <c r="H13" s="132">
        <f>IF(ISBLANK(D4),"",D4)</f>
        <v>14.3</v>
      </c>
      <c r="I13" s="132">
        <f>IF(ISBLANK(D5),"",D5)</f>
        <v>14.2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29889</v>
      </c>
      <c r="C4" s="110">
        <v>31200</v>
      </c>
      <c r="E4" s="29" t="s">
        <v>540</v>
      </c>
      <c r="F4" s="163">
        <f>B4/($B$22+$C$22)*100</f>
        <v>2.1178286180723642</v>
      </c>
      <c r="G4" s="163">
        <f>C4/($B$22+$C$22)*100</f>
        <v>2.2107214320940067</v>
      </c>
      <c r="J4" s="29" t="s">
        <v>540</v>
      </c>
      <c r="K4" s="163">
        <f>G4</f>
        <v>2.2107214320940067</v>
      </c>
    </row>
    <row r="5" spans="1:11" x14ac:dyDescent="0.25">
      <c r="A5" s="202" t="s">
        <v>541</v>
      </c>
      <c r="B5" s="212">
        <v>30670</v>
      </c>
      <c r="C5" s="160">
        <v>32355</v>
      </c>
      <c r="E5" s="29" t="s">
        <v>541</v>
      </c>
      <c r="F5" s="163">
        <f t="shared" ref="F5:G21" si="0">B5/($B$22+$C$22)*100</f>
        <v>2.1731675103308716</v>
      </c>
      <c r="G5" s="163">
        <f t="shared" si="0"/>
        <v>2.2925606389551789</v>
      </c>
      <c r="J5" s="29" t="s">
        <v>541</v>
      </c>
      <c r="K5" s="163">
        <f t="shared" ref="K5:K21" si="1">G5</f>
        <v>2.2925606389551789</v>
      </c>
    </row>
    <row r="6" spans="1:11" x14ac:dyDescent="0.25">
      <c r="A6" s="202" t="s">
        <v>542</v>
      </c>
      <c r="B6" s="212">
        <v>31244</v>
      </c>
      <c r="C6" s="160">
        <v>33484</v>
      </c>
      <c r="E6" s="29" t="s">
        <v>542</v>
      </c>
      <c r="F6" s="163">
        <f t="shared" si="0"/>
        <v>2.2138391161649085</v>
      </c>
      <c r="G6" s="163">
        <f t="shared" si="0"/>
        <v>2.3725575779562731</v>
      </c>
      <c r="J6" s="29" t="s">
        <v>542</v>
      </c>
      <c r="K6" s="163">
        <f t="shared" si="1"/>
        <v>2.3725575779562731</v>
      </c>
    </row>
    <row r="7" spans="1:11" x14ac:dyDescent="0.25">
      <c r="A7" s="202" t="s">
        <v>543</v>
      </c>
      <c r="B7" s="212">
        <v>34791</v>
      </c>
      <c r="C7" s="160">
        <v>36971</v>
      </c>
      <c r="E7" s="29" t="s">
        <v>543</v>
      </c>
      <c r="F7" s="163">
        <f t="shared" si="0"/>
        <v>2.465166966153288</v>
      </c>
      <c r="G7" s="163">
        <f t="shared" si="0"/>
        <v>2.619634040575241</v>
      </c>
      <c r="J7" s="29" t="s">
        <v>543</v>
      </c>
      <c r="K7" s="163">
        <f t="shared" si="1"/>
        <v>2.619634040575241</v>
      </c>
    </row>
    <row r="8" spans="1:11" x14ac:dyDescent="0.25">
      <c r="A8" s="202" t="s">
        <v>544</v>
      </c>
      <c r="B8" s="212">
        <v>35305</v>
      </c>
      <c r="C8" s="160">
        <v>37493</v>
      </c>
      <c r="E8" s="29" t="s">
        <v>544</v>
      </c>
      <c r="F8" s="163">
        <f t="shared" si="0"/>
        <v>2.5015871846179136</v>
      </c>
      <c r="G8" s="163">
        <f t="shared" si="0"/>
        <v>2.6566211106891213</v>
      </c>
      <c r="J8" s="29" t="s">
        <v>544</v>
      </c>
      <c r="K8" s="163">
        <f t="shared" si="1"/>
        <v>2.6566211106891213</v>
      </c>
    </row>
    <row r="9" spans="1:11" x14ac:dyDescent="0.25">
      <c r="A9" s="202" t="s">
        <v>545</v>
      </c>
      <c r="B9" s="212">
        <v>37843</v>
      </c>
      <c r="C9" s="160">
        <v>41759</v>
      </c>
      <c r="E9" s="29" t="s">
        <v>545</v>
      </c>
      <c r="F9" s="163">
        <f t="shared" si="0"/>
        <v>2.6814208703440223</v>
      </c>
      <c r="G9" s="163">
        <f t="shared" si="0"/>
        <v>2.9588947526542828</v>
      </c>
      <c r="J9" s="29" t="s">
        <v>545</v>
      </c>
      <c r="K9" s="163">
        <f t="shared" si="1"/>
        <v>2.9588947526542828</v>
      </c>
    </row>
    <row r="10" spans="1:11" x14ac:dyDescent="0.25">
      <c r="A10" s="202" t="s">
        <v>546</v>
      </c>
      <c r="B10" s="212">
        <v>39091</v>
      </c>
      <c r="C10" s="160">
        <v>42821</v>
      </c>
      <c r="E10" s="29" t="s">
        <v>546</v>
      </c>
      <c r="F10" s="163">
        <f t="shared" si="0"/>
        <v>2.7698497276277827</v>
      </c>
      <c r="G10" s="163">
        <f t="shared" si="0"/>
        <v>3.0341443090928673</v>
      </c>
      <c r="J10" s="29" t="s">
        <v>546</v>
      </c>
      <c r="K10" s="163">
        <f t="shared" si="1"/>
        <v>3.0341443090928673</v>
      </c>
    </row>
    <row r="11" spans="1:11" x14ac:dyDescent="0.25">
      <c r="A11" s="202" t="s">
        <v>547</v>
      </c>
      <c r="B11" s="212">
        <v>42631</v>
      </c>
      <c r="C11" s="160">
        <v>46006</v>
      </c>
      <c r="E11" s="29" t="s">
        <v>547</v>
      </c>
      <c r="F11" s="163">
        <f t="shared" si="0"/>
        <v>3.0206815824230642</v>
      </c>
      <c r="G11" s="163">
        <f t="shared" si="0"/>
        <v>3.2598221219524639</v>
      </c>
      <c r="J11" s="29" t="s">
        <v>547</v>
      </c>
      <c r="K11" s="163">
        <f t="shared" si="1"/>
        <v>3.2598221219524639</v>
      </c>
    </row>
    <row r="12" spans="1:11" x14ac:dyDescent="0.25">
      <c r="A12" s="202" t="s">
        <v>548</v>
      </c>
      <c r="B12" s="212">
        <v>44797</v>
      </c>
      <c r="C12" s="160">
        <v>47560</v>
      </c>
      <c r="E12" s="29" t="s">
        <v>548</v>
      </c>
      <c r="F12" s="163">
        <f t="shared" si="0"/>
        <v>3.174156666458821</v>
      </c>
      <c r="G12" s="163">
        <f t="shared" si="0"/>
        <v>3.3699330548202235</v>
      </c>
      <c r="J12" s="29" t="s">
        <v>548</v>
      </c>
      <c r="K12" s="163">
        <f t="shared" si="1"/>
        <v>3.3699330548202235</v>
      </c>
    </row>
    <row r="13" spans="1:11" x14ac:dyDescent="0.25">
      <c r="A13" s="202" t="s">
        <v>549</v>
      </c>
      <c r="B13" s="212">
        <v>49504</v>
      </c>
      <c r="C13" s="160">
        <v>50807</v>
      </c>
      <c r="E13" s="29" t="s">
        <v>549</v>
      </c>
      <c r="F13" s="163">
        <f t="shared" si="0"/>
        <v>3.507678005589157</v>
      </c>
      <c r="G13" s="163">
        <f t="shared" si="0"/>
        <v>3.6000039679615443</v>
      </c>
      <c r="J13" s="29" t="s">
        <v>549</v>
      </c>
      <c r="K13" s="163">
        <f t="shared" si="1"/>
        <v>3.6000039679615443</v>
      </c>
    </row>
    <row r="14" spans="1:11" x14ac:dyDescent="0.25">
      <c r="A14" s="202" t="s">
        <v>550</v>
      </c>
      <c r="B14" s="212">
        <v>49285</v>
      </c>
      <c r="C14" s="160">
        <v>49805</v>
      </c>
      <c r="E14" s="29" t="s">
        <v>550</v>
      </c>
      <c r="F14" s="163">
        <f t="shared" si="0"/>
        <v>3.492160441690805</v>
      </c>
      <c r="G14" s="163">
        <f t="shared" si="0"/>
        <v>3.529005798892372</v>
      </c>
      <c r="J14" s="29" t="s">
        <v>550</v>
      </c>
      <c r="K14" s="163">
        <f t="shared" si="1"/>
        <v>3.529005798892372</v>
      </c>
    </row>
    <row r="15" spans="1:11" x14ac:dyDescent="0.25">
      <c r="A15" s="202" t="s">
        <v>551</v>
      </c>
      <c r="B15" s="212">
        <v>50230</v>
      </c>
      <c r="C15" s="160">
        <v>48680</v>
      </c>
      <c r="E15" s="29" t="s">
        <v>551</v>
      </c>
      <c r="F15" s="163">
        <f t="shared" si="0"/>
        <v>3.559119792759037</v>
      </c>
      <c r="G15" s="163">
        <f t="shared" si="0"/>
        <v>3.4492922857159054</v>
      </c>
      <c r="J15" s="29" t="s">
        <v>551</v>
      </c>
      <c r="K15" s="163">
        <f t="shared" si="1"/>
        <v>3.4492922857159054</v>
      </c>
    </row>
    <row r="16" spans="1:11" x14ac:dyDescent="0.25">
      <c r="A16" s="202" t="s">
        <v>552</v>
      </c>
      <c r="B16" s="212">
        <v>52652</v>
      </c>
      <c r="C16" s="160">
        <v>50337</v>
      </c>
      <c r="E16" s="29" t="s">
        <v>552</v>
      </c>
      <c r="F16" s="163">
        <f t="shared" si="0"/>
        <v>3.73073412957095</v>
      </c>
      <c r="G16" s="163">
        <f t="shared" si="0"/>
        <v>3.5667014335678213</v>
      </c>
      <c r="J16" s="29" t="s">
        <v>552</v>
      </c>
      <c r="K16" s="163">
        <f t="shared" si="1"/>
        <v>3.5667014335678213</v>
      </c>
    </row>
    <row r="17" spans="1:11" x14ac:dyDescent="0.25">
      <c r="A17" s="202" t="s">
        <v>553</v>
      </c>
      <c r="B17" s="212">
        <v>58551</v>
      </c>
      <c r="C17" s="160">
        <v>52867</v>
      </c>
      <c r="E17" s="29" t="s">
        <v>553</v>
      </c>
      <c r="F17" s="163">
        <f t="shared" si="0"/>
        <v>4.1487163644402623</v>
      </c>
      <c r="G17" s="163">
        <f t="shared" si="0"/>
        <v>3.7459682676446748</v>
      </c>
      <c r="J17" s="29" t="s">
        <v>553</v>
      </c>
      <c r="K17" s="163">
        <f t="shared" si="1"/>
        <v>3.7459682676446748</v>
      </c>
    </row>
    <row r="18" spans="1:11" x14ac:dyDescent="0.25">
      <c r="A18" s="202" t="s">
        <v>554</v>
      </c>
      <c r="B18" s="212">
        <v>54081</v>
      </c>
      <c r="C18" s="160">
        <v>45522</v>
      </c>
      <c r="E18" s="29" t="s">
        <v>554</v>
      </c>
      <c r="F18" s="163">
        <f t="shared" si="0"/>
        <v>3.831988005419102</v>
      </c>
      <c r="G18" s="163">
        <f t="shared" si="0"/>
        <v>3.2255275971725443</v>
      </c>
      <c r="J18" s="29" t="s">
        <v>554</v>
      </c>
      <c r="K18" s="163">
        <f t="shared" si="1"/>
        <v>3.2255275971725443</v>
      </c>
    </row>
    <row r="19" spans="1:11" x14ac:dyDescent="0.25">
      <c r="A19" s="202" t="s">
        <v>555</v>
      </c>
      <c r="B19" s="212">
        <v>32005</v>
      </c>
      <c r="C19" s="160">
        <v>24630</v>
      </c>
      <c r="E19" s="29" t="s">
        <v>555</v>
      </c>
      <c r="F19" s="163">
        <f t="shared" si="0"/>
        <v>2.2677608793002784</v>
      </c>
      <c r="G19" s="163">
        <f t="shared" si="0"/>
        <v>1.7451945151434418</v>
      </c>
      <c r="J19" s="29" t="s">
        <v>555</v>
      </c>
      <c r="K19" s="163">
        <f t="shared" si="1"/>
        <v>1.7451945151434418</v>
      </c>
    </row>
    <row r="20" spans="1:11" x14ac:dyDescent="0.25">
      <c r="A20" s="202" t="s">
        <v>556</v>
      </c>
      <c r="B20" s="212">
        <v>24007</v>
      </c>
      <c r="C20" s="160">
        <v>16548</v>
      </c>
      <c r="E20" s="29" t="s">
        <v>556</v>
      </c>
      <c r="F20" s="163">
        <f t="shared" si="0"/>
        <v>1.7010509429577185</v>
      </c>
      <c r="G20" s="163">
        <f t="shared" si="0"/>
        <v>1.1725326364837059</v>
      </c>
      <c r="J20" s="29" t="s">
        <v>556</v>
      </c>
      <c r="K20" s="163">
        <f t="shared" si="1"/>
        <v>1.1725326364837059</v>
      </c>
    </row>
    <row r="21" spans="1:11" x14ac:dyDescent="0.25">
      <c r="A21" s="203" t="s">
        <v>557</v>
      </c>
      <c r="B21" s="72">
        <v>16039</v>
      </c>
      <c r="C21" s="111">
        <v>9844</v>
      </c>
      <c r="E21" s="31" t="s">
        <v>557</v>
      </c>
      <c r="F21" s="163">
        <f t="shared" si="0"/>
        <v>1.1364667002998645</v>
      </c>
      <c r="G21" s="163">
        <f t="shared" si="0"/>
        <v>0.69751095440812183</v>
      </c>
      <c r="J21" s="31" t="s">
        <v>557</v>
      </c>
      <c r="K21" s="210">
        <f t="shared" si="1"/>
        <v>0.69751095440812183</v>
      </c>
    </row>
    <row r="22" spans="1:11" x14ac:dyDescent="0.25">
      <c r="A22" s="309" t="s">
        <v>16</v>
      </c>
      <c r="B22" s="121">
        <f>SUM(B4:B21)</f>
        <v>712615</v>
      </c>
      <c r="C22" s="124">
        <f>SUM(C4:C21)</f>
        <v>698689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54175</v>
      </c>
      <c r="C3" s="110">
        <v>54440</v>
      </c>
      <c r="E3" s="297" t="s">
        <v>709</v>
      </c>
      <c r="F3" s="71">
        <v>51.57</v>
      </c>
      <c r="G3" s="71">
        <v>54.94</v>
      </c>
      <c r="K3" s="122" t="s">
        <v>16</v>
      </c>
      <c r="L3" s="71">
        <v>2.98</v>
      </c>
      <c r="M3" s="71">
        <v>2.66</v>
      </c>
    </row>
    <row r="4" spans="1:16" x14ac:dyDescent="0.25">
      <c r="A4" s="202" t="s">
        <v>704</v>
      </c>
      <c r="B4" s="212">
        <v>70452</v>
      </c>
      <c r="C4" s="160">
        <v>64422</v>
      </c>
      <c r="E4" s="298" t="s">
        <v>710</v>
      </c>
      <c r="F4" s="214">
        <v>41.11</v>
      </c>
      <c r="G4" s="214">
        <v>35.96</v>
      </c>
      <c r="K4" s="215" t="s">
        <v>212</v>
      </c>
      <c r="L4" s="214">
        <v>2.92</v>
      </c>
      <c r="M4" s="214">
        <v>2.5499999999999998</v>
      </c>
      <c r="N4" s="211"/>
    </row>
    <row r="5" spans="1:16" x14ac:dyDescent="0.25">
      <c r="A5" s="202" t="s">
        <v>705</v>
      </c>
      <c r="B5" s="212">
        <v>58254</v>
      </c>
      <c r="C5" s="160">
        <v>37354</v>
      </c>
      <c r="E5" s="298" t="s">
        <v>711</v>
      </c>
      <c r="F5" s="214">
        <v>6.02</v>
      </c>
      <c r="G5" s="214">
        <v>7.28</v>
      </c>
      <c r="K5" s="123" t="s">
        <v>213</v>
      </c>
      <c r="L5" s="73">
        <v>3.05</v>
      </c>
      <c r="M5" s="73">
        <v>2.81</v>
      </c>
      <c r="N5" s="211"/>
    </row>
    <row r="6" spans="1:16" x14ac:dyDescent="0.25">
      <c r="A6" s="202" t="s">
        <v>706</v>
      </c>
      <c r="B6" s="212">
        <v>58245</v>
      </c>
      <c r="C6" s="160">
        <v>35290</v>
      </c>
      <c r="E6" s="298" t="s">
        <v>712</v>
      </c>
      <c r="F6" s="214">
        <v>0.97</v>
      </c>
      <c r="G6" s="214">
        <v>1.39</v>
      </c>
      <c r="K6" s="226"/>
      <c r="L6" s="164"/>
      <c r="M6" s="211"/>
    </row>
    <row r="7" spans="1:16" x14ac:dyDescent="0.25">
      <c r="A7" s="202" t="s">
        <v>707</v>
      </c>
      <c r="B7" s="212">
        <v>21787</v>
      </c>
      <c r="C7" s="160">
        <v>23572</v>
      </c>
      <c r="E7" s="299" t="s">
        <v>713</v>
      </c>
      <c r="F7" s="73">
        <v>0.33</v>
      </c>
      <c r="G7" s="73">
        <v>0.44</v>
      </c>
      <c r="K7" s="227"/>
      <c r="L7" s="211"/>
      <c r="M7" s="211"/>
    </row>
    <row r="8" spans="1:16" x14ac:dyDescent="0.25">
      <c r="A8" s="203" t="s">
        <v>708</v>
      </c>
      <c r="B8" s="72">
        <v>15721</v>
      </c>
      <c r="C8" s="111">
        <v>28815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22.321263832910336</v>
      </c>
      <c r="C13" s="301">
        <f>B3/SUM(B3:B8)*100</f>
        <v>19.443068685085095</v>
      </c>
      <c r="E13" s="217" t="s">
        <v>836</v>
      </c>
      <c r="F13" s="289">
        <f>IF(ISBLANK(F3),"",F3)</f>
        <v>51.57</v>
      </c>
      <c r="G13" s="289">
        <f>IF(ISBLANK(G3),"",G3)</f>
        <v>54.94</v>
      </c>
    </row>
    <row r="14" spans="1:16" x14ac:dyDescent="0.25">
      <c r="A14" s="220" t="s">
        <v>825</v>
      </c>
      <c r="B14" s="305">
        <f>C4/SUM(C3:C8)*100</f>
        <v>26.414042223434048</v>
      </c>
      <c r="C14" s="302">
        <f>B4/SUM(B3:B8)*100</f>
        <v>25.284782187385602</v>
      </c>
      <c r="E14" s="286" t="s">
        <v>837</v>
      </c>
      <c r="F14" s="290">
        <f t="shared" ref="F14:G17" si="0">IF(ISBLANK(F4),"",F4)</f>
        <v>41.11</v>
      </c>
      <c r="G14" s="290">
        <f t="shared" si="0"/>
        <v>35.96</v>
      </c>
    </row>
    <row r="15" spans="1:16" x14ac:dyDescent="0.25">
      <c r="A15" s="220" t="s">
        <v>826</v>
      </c>
      <c r="B15" s="305">
        <f>C5/SUM(C3:C8)*100</f>
        <v>15.31573271885622</v>
      </c>
      <c r="C15" s="302">
        <f>B5/SUM(B3:B8)*100</f>
        <v>20.906996274682918</v>
      </c>
      <c r="E15" s="286" t="s">
        <v>838</v>
      </c>
      <c r="F15" s="290">
        <f t="shared" si="0"/>
        <v>6.02</v>
      </c>
      <c r="G15" s="290">
        <f t="shared" si="0"/>
        <v>7.28</v>
      </c>
    </row>
    <row r="16" spans="1:16" x14ac:dyDescent="0.25">
      <c r="A16" s="220" t="s">
        <v>827</v>
      </c>
      <c r="B16" s="305">
        <f>C6/SUM(C3:C8)*100</f>
        <v>14.469459968100765</v>
      </c>
      <c r="C16" s="302">
        <f>B6/SUM(B3:B8)*100</f>
        <v>20.903766230969659</v>
      </c>
      <c r="E16" s="286" t="s">
        <v>839</v>
      </c>
      <c r="F16" s="290">
        <f t="shared" si="0"/>
        <v>0.97</v>
      </c>
      <c r="G16" s="290">
        <f t="shared" si="0"/>
        <v>1.39</v>
      </c>
    </row>
    <row r="17" spans="1:18" x14ac:dyDescent="0.25">
      <c r="A17" s="220" t="s">
        <v>828</v>
      </c>
      <c r="B17" s="305">
        <f>C7/SUM(C3:C8)*100</f>
        <v>9.6648940313990153</v>
      </c>
      <c r="C17" s="302">
        <f>B7/SUM(B3:B8)*100</f>
        <v>7.8192180423063942</v>
      </c>
      <c r="E17" s="219" t="s">
        <v>840</v>
      </c>
      <c r="F17" s="291">
        <f t="shared" si="0"/>
        <v>0.33</v>
      </c>
      <c r="G17" s="291">
        <f t="shared" si="0"/>
        <v>0.44</v>
      </c>
    </row>
    <row r="18" spans="1:18" x14ac:dyDescent="0.25">
      <c r="A18" s="221" t="s">
        <v>829</v>
      </c>
      <c r="B18" s="306">
        <f>C8/SUM(C3:C8)*100</f>
        <v>11.814607225299618</v>
      </c>
      <c r="C18" s="303">
        <f>B8/SUM(B3:B8)*100</f>
        <v>5.642168579570332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22.321263832910336</v>
      </c>
      <c r="C22" s="301">
        <f>C13</f>
        <v>19.443068685085095</v>
      </c>
    </row>
    <row r="23" spans="1:18" x14ac:dyDescent="0.25">
      <c r="A23" s="220" t="s">
        <v>831</v>
      </c>
      <c r="B23" s="305">
        <f t="shared" ref="B23:C27" si="1">B14</f>
        <v>26.414042223434048</v>
      </c>
      <c r="C23" s="302">
        <f t="shared" si="1"/>
        <v>25.284782187385602</v>
      </c>
    </row>
    <row r="24" spans="1:18" x14ac:dyDescent="0.25">
      <c r="A24" s="307" t="s">
        <v>832</v>
      </c>
      <c r="B24" s="305">
        <f t="shared" si="1"/>
        <v>15.31573271885622</v>
      </c>
      <c r="C24" s="302">
        <f t="shared" si="1"/>
        <v>20.906996274682918</v>
      </c>
    </row>
    <row r="25" spans="1:18" x14ac:dyDescent="0.25">
      <c r="A25" s="220" t="s">
        <v>833</v>
      </c>
      <c r="B25" s="305">
        <f t="shared" si="1"/>
        <v>14.469459968100765</v>
      </c>
      <c r="C25" s="302">
        <f t="shared" si="1"/>
        <v>20.903766230969659</v>
      </c>
    </row>
    <row r="26" spans="1:18" x14ac:dyDescent="0.25">
      <c r="A26" s="220" t="s">
        <v>834</v>
      </c>
      <c r="B26" s="305">
        <f t="shared" si="1"/>
        <v>9.6648940313990153</v>
      </c>
      <c r="C26" s="302">
        <f t="shared" si="1"/>
        <v>7.8192180423063942</v>
      </c>
    </row>
    <row r="27" spans="1:18" x14ac:dyDescent="0.25">
      <c r="A27" s="308" t="s">
        <v>835</v>
      </c>
      <c r="B27" s="306">
        <f t="shared" si="1"/>
        <v>11.814607225299618</v>
      </c>
      <c r="C27" s="303">
        <f t="shared" si="1"/>
        <v>5.642168579570332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82484</v>
      </c>
      <c r="C34" s="110">
        <v>62064</v>
      </c>
      <c r="E34" s="297" t="s">
        <v>709</v>
      </c>
      <c r="F34" s="71">
        <v>54.94</v>
      </c>
      <c r="G34" s="211"/>
      <c r="K34" s="122" t="s">
        <v>16</v>
      </c>
      <c r="L34" s="71">
        <v>2.66</v>
      </c>
      <c r="M34" s="211"/>
    </row>
    <row r="35" spans="1:16" x14ac:dyDescent="0.25">
      <c r="A35" s="202" t="s">
        <v>704</v>
      </c>
      <c r="B35" s="212">
        <v>81719</v>
      </c>
      <c r="C35" s="160">
        <v>64593</v>
      </c>
      <c r="E35" s="298" t="s">
        <v>710</v>
      </c>
      <c r="F35" s="214">
        <v>35.96</v>
      </c>
      <c r="G35" s="211"/>
      <c r="K35" s="215" t="s">
        <v>212</v>
      </c>
      <c r="L35" s="214">
        <v>2.5499999999999998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56580</v>
      </c>
      <c r="C36" s="160">
        <v>36418</v>
      </c>
      <c r="E36" s="298" t="s">
        <v>711</v>
      </c>
      <c r="F36" s="214">
        <v>7.28</v>
      </c>
      <c r="G36" s="211"/>
      <c r="K36" s="123" t="s">
        <v>213</v>
      </c>
      <c r="L36" s="73">
        <v>2.81</v>
      </c>
      <c r="M36" s="211"/>
      <c r="N36" s="288">
        <v>2022</v>
      </c>
    </row>
    <row r="37" spans="1:16" x14ac:dyDescent="0.25">
      <c r="A37" s="202" t="s">
        <v>706</v>
      </c>
      <c r="B37" s="212">
        <v>44926</v>
      </c>
      <c r="C37" s="160">
        <v>30535</v>
      </c>
      <c r="E37" s="298" t="s">
        <v>712</v>
      </c>
      <c r="F37" s="214">
        <v>1.39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16194</v>
      </c>
      <c r="C38" s="160">
        <v>18576</v>
      </c>
      <c r="E38" s="299" t="s">
        <v>713</v>
      </c>
      <c r="F38" s="73">
        <v>0.44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10132</v>
      </c>
      <c r="C39" s="111">
        <v>20353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26.689716563673187</v>
      </c>
      <c r="C44" s="301">
        <f>B34/SUM(B34:B39)*100</f>
        <v>28.24455972742993</v>
      </c>
      <c r="E44" s="217" t="s">
        <v>836</v>
      </c>
      <c r="F44" s="289">
        <f>IF(ISBLANK(F34),"",F34)</f>
        <v>54.94</v>
      </c>
    </row>
    <row r="45" spans="1:16" x14ac:dyDescent="0.25">
      <c r="A45" s="220" t="s">
        <v>825</v>
      </c>
      <c r="B45" s="305">
        <f>C35/SUM(C34:C39)*100</f>
        <v>27.777276069820545</v>
      </c>
      <c r="C45" s="302">
        <f>B35/SUM(B34:B39)*100</f>
        <v>27.982604824764156</v>
      </c>
      <c r="E45" s="286" t="s">
        <v>837</v>
      </c>
      <c r="F45" s="290">
        <f t="shared" ref="F45:F48" si="2">IF(ISBLANK(F35),"",F35)</f>
        <v>35.96</v>
      </c>
    </row>
    <row r="46" spans="1:16" x14ac:dyDescent="0.25">
      <c r="A46" s="220" t="s">
        <v>826</v>
      </c>
      <c r="B46" s="305">
        <f>C36/SUM(C34:C39)*100</f>
        <v>15.661028902678689</v>
      </c>
      <c r="C46" s="302">
        <f>B36/SUM(B34:B39)*100</f>
        <v>19.374390055986439</v>
      </c>
      <c r="E46" s="286" t="s">
        <v>838</v>
      </c>
      <c r="F46" s="290">
        <f t="shared" si="2"/>
        <v>7.28</v>
      </c>
    </row>
    <row r="47" spans="1:16" x14ac:dyDescent="0.25">
      <c r="A47" s="220" t="s">
        <v>827</v>
      </c>
      <c r="B47" s="305">
        <f>C37/SUM(C34:C39)*100</f>
        <v>13.131130692055956</v>
      </c>
      <c r="C47" s="302">
        <f>B37/SUM(B34:B39)*100</f>
        <v>15.383772493023095</v>
      </c>
      <c r="E47" s="286" t="s">
        <v>839</v>
      </c>
      <c r="F47" s="290">
        <f t="shared" si="2"/>
        <v>1.39</v>
      </c>
    </row>
    <row r="48" spans="1:16" x14ac:dyDescent="0.25">
      <c r="A48" s="220" t="s">
        <v>828</v>
      </c>
      <c r="B48" s="305">
        <f>C38/SUM(C34:C39)*100</f>
        <v>7.9883374401713265</v>
      </c>
      <c r="C48" s="302">
        <f>B38/SUM(B34:B39)*100</f>
        <v>5.5452257434896506</v>
      </c>
      <c r="E48" s="219" t="s">
        <v>840</v>
      </c>
      <c r="F48" s="291">
        <f t="shared" si="2"/>
        <v>0.44</v>
      </c>
    </row>
    <row r="49" spans="1:3" x14ac:dyDescent="0.25">
      <c r="A49" s="221" t="s">
        <v>829</v>
      </c>
      <c r="B49" s="306">
        <f>C39/SUM(C34:C39)*100</f>
        <v>8.7525103316002912</v>
      </c>
      <c r="C49" s="303">
        <f>B39/SUM(B34:B39)*100</f>
        <v>3.4694471553067272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26.689716563673187</v>
      </c>
      <c r="C53" s="301">
        <f>C44</f>
        <v>28.24455972742993</v>
      </c>
    </row>
    <row r="54" spans="1:3" x14ac:dyDescent="0.25">
      <c r="A54" s="220" t="s">
        <v>831</v>
      </c>
      <c r="B54" s="305">
        <f t="shared" ref="B54:C54" si="3">B45</f>
        <v>27.777276069820545</v>
      </c>
      <c r="C54" s="302">
        <f t="shared" si="3"/>
        <v>27.982604824764156</v>
      </c>
    </row>
    <row r="55" spans="1:3" x14ac:dyDescent="0.25">
      <c r="A55" s="307" t="s">
        <v>832</v>
      </c>
      <c r="B55" s="305">
        <f t="shared" ref="B55:C55" si="4">B46</f>
        <v>15.661028902678689</v>
      </c>
      <c r="C55" s="302">
        <f t="shared" si="4"/>
        <v>19.374390055986439</v>
      </c>
    </row>
    <row r="56" spans="1:3" x14ac:dyDescent="0.25">
      <c r="A56" s="220" t="s">
        <v>833</v>
      </c>
      <c r="B56" s="305">
        <f t="shared" ref="B56:C56" si="5">B47</f>
        <v>13.131130692055956</v>
      </c>
      <c r="C56" s="302">
        <f t="shared" si="5"/>
        <v>15.383772493023095</v>
      </c>
    </row>
    <row r="57" spans="1:3" x14ac:dyDescent="0.25">
      <c r="A57" s="220" t="s">
        <v>834</v>
      </c>
      <c r="B57" s="305">
        <f t="shared" ref="B57:C57" si="6">B48</f>
        <v>7.9883374401713265</v>
      </c>
      <c r="C57" s="302">
        <f t="shared" si="6"/>
        <v>5.5452257434896506</v>
      </c>
    </row>
    <row r="58" spans="1:3" x14ac:dyDescent="0.25">
      <c r="A58" s="308" t="s">
        <v>835</v>
      </c>
      <c r="B58" s="306">
        <f t="shared" ref="B58:C58" si="7">B49</f>
        <v>8.7525103316002912</v>
      </c>
      <c r="C58" s="303">
        <f t="shared" si="7"/>
        <v>3.4694471553067272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2024-04-26T07:41:09Z</dcterms:modified>
</cp:coreProperties>
</file>